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264" windowWidth="20214" windowHeight="1147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1,3'!$A$1:$Q$28</definedName>
    <definedName name="_xlnm.Print_Area" localSheetId="6">'CUADRO 1,4'!$A$1:$Y$38</definedName>
    <definedName name="_xlnm.Print_Area" localSheetId="7">'CUADRO 1,5'!$A$3:$Y$40</definedName>
    <definedName name="_xlnm.Print_Area" localSheetId="9">'CUADRO 1,7'!$A$1:$Q$50</definedName>
    <definedName name="_xlnm.Print_Area" localSheetId="16">'CUADRO 1.10'!$A$1:$Z$66</definedName>
    <definedName name="_xlnm.Print_Area" localSheetId="17">'CUADRO 1.11'!$A$3:$Z$63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1.1A'!$A$1:$O$34</definedName>
    <definedName name="_xlnm.Print_Area" localSheetId="3">'CUADRO 1.1B'!$A$1:$O$34</definedName>
    <definedName name="_xlnm.Print_Area" localSheetId="8">'CUADRO 1.6'!$A$1:$R$56</definedName>
    <definedName name="_xlnm.Print_Area" localSheetId="10">'CUADRO 1.8'!$A$1:$Y$76</definedName>
    <definedName name="_xlnm.Print_Area" localSheetId="11">'CUADRO 1.8 B'!$A$3:$Y$46</definedName>
    <definedName name="_xlnm.Print_Area" localSheetId="12">'CUADRO 1.8 C'!$A$1:$Z$65</definedName>
    <definedName name="_xlnm.Print_Area" localSheetId="13">'CUADRO 1.9'!$A$1:$Y$58</definedName>
    <definedName name="_xlnm.Print_Area" localSheetId="14">'CUADRO 1.9 B'!$A$1:$Y$47</definedName>
    <definedName name="_xlnm.Print_Area" localSheetId="15">'CUADRO 1.9 C'!$A$1:$Z$72</definedName>
    <definedName name="_xlnm.Print_Area" localSheetId="0">'INDICE'!$A$1:$D$32</definedName>
    <definedName name="PAX_NACIONAL" localSheetId="5">'CUADRO 1,3'!$A$6:$N$25</definedName>
    <definedName name="PAX_NACIONAL" localSheetId="6">'CUADRO 1,4'!$A$6:$T$36</definedName>
    <definedName name="PAX_NACIONAL" localSheetId="7">'CUADRO 1,5'!$A$6:$T$38</definedName>
    <definedName name="PAX_NACIONAL" localSheetId="9">'CUADRO 1,7'!$A$6:$N$48</definedName>
    <definedName name="PAX_NACIONAL" localSheetId="16">'CUADRO 1.10'!$A$6:$U$62</definedName>
    <definedName name="PAX_NACIONAL" localSheetId="17">'CUADRO 1.11'!$A$6:$U$61</definedName>
    <definedName name="PAX_NACIONAL" localSheetId="18">'CUADRO 1.12'!$A$7:$U$21</definedName>
    <definedName name="PAX_NACIONAL" localSheetId="19">'CUADRO 1.13'!$A$6:$U$14</definedName>
    <definedName name="PAX_NACIONAL" localSheetId="8">'CUADRO 1.6'!$A$6:$N$54</definedName>
    <definedName name="PAX_NACIONAL" localSheetId="10">'CUADRO 1.8'!$A$6:$T$72</definedName>
    <definedName name="PAX_NACIONAL" localSheetId="11">'CUADRO 1.8 B'!$A$6:$T$43</definedName>
    <definedName name="PAX_NACIONAL" localSheetId="12">'CUADRO 1.8 C'!$A$6:$T$62</definedName>
    <definedName name="PAX_NACIONAL" localSheetId="13">'CUADRO 1.9'!$A$6:$T$54</definedName>
    <definedName name="PAX_NACIONAL" localSheetId="14">'CUADRO 1.9 B'!$A$6:$T$42</definedName>
    <definedName name="PAX_NACIONAL" localSheetId="15">'CUADRO 1.9 C'!$A$6:$T$67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<sst xmlns="http://schemas.openxmlformats.org/spreadsheetml/2006/main" count="1549" uniqueCount="467">
  <si>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</si>
  <si>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</si>
  <si>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</si>
  <si>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</si>
  <si>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</si>
  <si>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</si>
  <si>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</si>
  <si>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</si>
  <si>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</si>
  <si>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</si>
  <si>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</si>
  <si>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</si>
  <si>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</si>
  <si>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</si>
  <si>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</si>
  <si>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</si>
  <si>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</si>
  <si>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</si>
  <si>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</si>
  <si>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</si>
  <si>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</si>
  <si>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</si>
  <si>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</si>
  <si>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</si>
  <si>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</si>
  <si>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</si>
  <si>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</si>
  <si>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</si>
  <si>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</si>
  <si>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</si>
  <si>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</si>
  <si>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</si>
  <si>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</si>
  <si>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</si>
  <si>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</si>
  <si>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</si>
  <si>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</si>
  <si>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</si>
  <si>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</si>
  <si>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</si>
  <si>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</si>
  <si>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</si>
  <si>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</si>
  <si>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</si>
  <si>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</si>
  <si>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</si>
  <si>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</si>
  <si>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</si>
  <si>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</si>
  <si>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</si>
  <si>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</si>
  <si>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</si>
  <si>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</si>
  <si>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</si>
  <si>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</si>
  <si>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</si>
  <si>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</si>
  <si>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</si>
  <si>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</si>
  <si>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</si>
  <si>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</si>
  <si>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</si>
  <si>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</si>
  <si>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</si>
  <si>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</si>
  <si>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</si>
  <si>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</si>
  <si>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</si>
  <si>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</si>
  <si>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</si>
  <si>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</si>
  <si>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</si>
  <si>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</si>
  <si>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</si>
  <si>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</si>
  <si>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</si>
  <si>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</si>
  <si>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</si>
  <si>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</si>
  <si>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</si>
  <si>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</si>
  <si>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</si>
  <si>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</si>
  <si>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</si>
  <si>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</si>
  <si>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</si>
  <si>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</si>
  <si>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</si>
  <si>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</si>
  <si>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</si>
  <si>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</si>
  <si>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</si>
  <si>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</si>
  <si>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</si>
  <si>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</si>
  <si>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</si>
  <si>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</si>
  <si>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</si>
  <si>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</si>
  <si>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</si>
  <si>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</si>
  <si>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</si>
  <si>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</si>
  <si>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</si>
  <si>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</si>
  <si>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</si>
  <si>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</si>
  <si>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</si>
  <si>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</si>
  <si>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</si>
  <si>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</si>
  <si>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</si>
  <si>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</si>
  <si>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</si>
  <si>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</si>
  <si>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</si>
  <si>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</si>
  <si>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</si>
  <si>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</si>
  <si>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</si>
  <si>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</si>
  <si>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</si>
  <si>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</si>
  <si>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</si>
  <si>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</si>
  <si>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</si>
  <si>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</si>
  <si>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</si>
  <si>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</si>
  <si>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</si>
  <si>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</si>
  <si>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</si>
  <si>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</si>
  <si>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</si>
  <si>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</si>
  <si>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</si>
  <si>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</si>
  <si>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</si>
  <si>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</si>
  <si>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</si>
  <si>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</si>
  <si>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</si>
  <si>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</si>
  <si>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</si>
  <si>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que tenía autorizado Continental Airlines. Esta situación se refleja en las estadísticas a partir del mes de marzo de 2012.</t>
  </si>
  <si>
    <t>La aerolínea Fast Colombia SAS (VivaColombia), inició operaciones regulares a partir del 24 de mayo de 2012.</t>
  </si>
  <si>
    <t>BOGOTA</t>
  </si>
  <si>
    <t>RIONEGRO - ANTIOQUIA</t>
  </si>
  <si>
    <t>CALI</t>
  </si>
  <si>
    <t>CARTAGENA</t>
  </si>
  <si>
    <t>BARRANQUILLA</t>
  </si>
  <si>
    <t>BUCARAMANGA</t>
  </si>
  <si>
    <t>SAN ANDRES - ISLA</t>
  </si>
  <si>
    <t>PEREIRA</t>
  </si>
  <si>
    <t>CUCUTA</t>
  </si>
  <si>
    <t>ARMENIA</t>
  </si>
  <si>
    <t>Información provisional. *: Variación superior a 500%   **: Antes Aires.</t>
  </si>
  <si>
    <t>MEDELLIN</t>
  </si>
  <si>
    <t>SANTA MARTA</t>
  </si>
  <si>
    <t>MONTERIA</t>
  </si>
  <si>
    <t>EL YOPAL</t>
  </si>
  <si>
    <t>NEIVA</t>
  </si>
  <si>
    <t>VALLEDUPAR</t>
  </si>
  <si>
    <t>QUIBDO</t>
  </si>
  <si>
    <t>PASTO</t>
  </si>
  <si>
    <t>MANIZALES</t>
  </si>
  <si>
    <t>BARRANCABERMEJA</t>
  </si>
  <si>
    <t>CAREPA</t>
  </si>
  <si>
    <t>IBAGUE</t>
  </si>
  <si>
    <t>LETICIA</t>
  </si>
  <si>
    <t>VILLAVICENCIO</t>
  </si>
  <si>
    <t>PUERTO GAITAN</t>
  </si>
  <si>
    <t>ARAUCA - MUNICIPIO</t>
  </si>
  <si>
    <t>RIOHACHA</t>
  </si>
  <si>
    <t>MAICAO</t>
  </si>
  <si>
    <t>POPAYAN</t>
  </si>
  <si>
    <t>FLORENCIA</t>
  </si>
  <si>
    <t>TUMACO</t>
  </si>
  <si>
    <t>PUERTO ASIS</t>
  </si>
  <si>
    <t>PROVIDENCIA</t>
  </si>
  <si>
    <t>COROZAL</t>
  </si>
  <si>
    <t>CAUCASIA</t>
  </si>
  <si>
    <t>BAHIA SOLANO</t>
  </si>
  <si>
    <t>PUERTO CARRENO</t>
  </si>
  <si>
    <t>SAN JOSE DEL GUAVIARE</t>
  </si>
  <si>
    <t>URIBIA</t>
  </si>
  <si>
    <t>GUAPI</t>
  </si>
  <si>
    <t>MITU</t>
  </si>
  <si>
    <t>NUQUI</t>
  </si>
  <si>
    <t>VILLA GARZON</t>
  </si>
  <si>
    <t>PUERTO INIRIDA</t>
  </si>
  <si>
    <t>LA MACARENA</t>
  </si>
  <si>
    <t>EL BAGRE</t>
  </si>
  <si>
    <t>BUENAVENTURA</t>
  </si>
  <si>
    <t>Boletín Origen-Destino Enero 2013</t>
  </si>
  <si>
    <t>Ene- Ene 2012</t>
  </si>
  <si>
    <t>Ene- Ene 2013</t>
  </si>
  <si>
    <t>Ene 2013 - Ene 2012</t>
  </si>
  <si>
    <t>Ene - Ene 2013 / Ene - Ene 2012</t>
  </si>
  <si>
    <t>Enero 2013</t>
  </si>
  <si>
    <t>Enero 2012</t>
  </si>
  <si>
    <t>Enero - Enero 2013</t>
  </si>
  <si>
    <t>Enero - Enero 2012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</si>
  <si>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</si>
  <si>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</si>
  <si>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</si>
  <si>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</si>
  <si>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</si>
  <si>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</si>
  <si>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</si>
  <si>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</si>
  <si>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Petroleum</t>
  </si>
  <si>
    <t>Taxcaldas</t>
  </si>
  <si>
    <t>Sarpa</t>
  </si>
  <si>
    <t>Aeroexpreso del Pacifico</t>
  </si>
  <si>
    <t>Alas de Colombia</t>
  </si>
  <si>
    <t>Sadelca</t>
  </si>
  <si>
    <t>Taxi Aereo Star</t>
  </si>
  <si>
    <t>Otras</t>
  </si>
  <si>
    <t>Aerosucre</t>
  </si>
  <si>
    <t>LAS</t>
  </si>
  <si>
    <t>Aer Caribe</t>
  </si>
  <si>
    <t>Selva</t>
  </si>
  <si>
    <t>Aliansa</t>
  </si>
  <si>
    <t>Air Colombia</t>
  </si>
  <si>
    <t>Tampa</t>
  </si>
  <si>
    <t>Aeromenegua</t>
  </si>
  <si>
    <t xml:space="preserve">Información provisional.  </t>
  </si>
  <si>
    <t xml:space="preserve">Información provisional. *: Variación superior a 500%   . </t>
  </si>
  <si>
    <t>American</t>
  </si>
  <si>
    <t>Aerogal</t>
  </si>
  <si>
    <t>Spirit Airlines</t>
  </si>
  <si>
    <t>Taca</t>
  </si>
  <si>
    <t>Iberia</t>
  </si>
  <si>
    <t>Lan Peru</t>
  </si>
  <si>
    <t>United Airlines</t>
  </si>
  <si>
    <t>Jetblue</t>
  </si>
  <si>
    <t>Lacsa</t>
  </si>
  <si>
    <t>Air France</t>
  </si>
  <si>
    <t>Copa</t>
  </si>
  <si>
    <t>Lufthansa</t>
  </si>
  <si>
    <t>Delta</t>
  </si>
  <si>
    <t>Lan Airlines</t>
  </si>
  <si>
    <t>Taca International Airlines S.A</t>
  </si>
  <si>
    <t>Aeromexico</t>
  </si>
  <si>
    <t>Aerol. Argentinas</t>
  </si>
  <si>
    <t>Air Canada</t>
  </si>
  <si>
    <t>Tame</t>
  </si>
  <si>
    <t>Conviasa</t>
  </si>
  <si>
    <t>Cubana</t>
  </si>
  <si>
    <t>Tiara Air</t>
  </si>
  <si>
    <t>Insel Air</t>
  </si>
  <si>
    <t>Linea A. Carguera de Col</t>
  </si>
  <si>
    <t>Centurion</t>
  </si>
  <si>
    <t>Ups</t>
  </si>
  <si>
    <t>Airborne Express. Inc</t>
  </si>
  <si>
    <t>Sky Lease I.</t>
  </si>
  <si>
    <t>Martinair</t>
  </si>
  <si>
    <t>Florida West</t>
  </si>
  <si>
    <t>Absa</t>
  </si>
  <si>
    <t>Vensecar C.A.</t>
  </si>
  <si>
    <t>Mas Air</t>
  </si>
  <si>
    <t>Air Charters,Inc.</t>
  </si>
  <si>
    <t>Fedex</t>
  </si>
  <si>
    <t>Cargolux</t>
  </si>
  <si>
    <t>Lufthansa Cargo</t>
  </si>
  <si>
    <t>BOG-MDE-BOG</t>
  </si>
  <si>
    <t>BOG-CTG-BOG</t>
  </si>
  <si>
    <t>BOG-CLO-BOG</t>
  </si>
  <si>
    <t>BOG-BAQ-BOG</t>
  </si>
  <si>
    <t>BOG-SMR-BOG</t>
  </si>
  <si>
    <t>CTG-MDE-CTG</t>
  </si>
  <si>
    <t>BOG-ADZ-BOG</t>
  </si>
  <si>
    <t>BOG-BGA-BOG</t>
  </si>
  <si>
    <t>BOG-PEI-BOG</t>
  </si>
  <si>
    <t>BOG-CUC-BOG</t>
  </si>
  <si>
    <t>BAQ-MDE-BAQ</t>
  </si>
  <si>
    <t>CLO-MDE-CLO</t>
  </si>
  <si>
    <t>ADZ-MDE-ADZ</t>
  </si>
  <si>
    <t>CLO-CTG-CLO</t>
  </si>
  <si>
    <t>BOG-MTR-BOG</t>
  </si>
  <si>
    <t>MDE-SMR-MDE</t>
  </si>
  <si>
    <t>BOG-EYP-BOG</t>
  </si>
  <si>
    <t>BOG-VUP-BOG</t>
  </si>
  <si>
    <t>EOH-UIB-EOH</t>
  </si>
  <si>
    <t>BOG-NVA-BOG</t>
  </si>
  <si>
    <t>BOG-AXM-BOG</t>
  </si>
  <si>
    <t>ADZ-CLO-ADZ</t>
  </si>
  <si>
    <t>APO-EOH-APO</t>
  </si>
  <si>
    <t>CLO-BAQ-CLO</t>
  </si>
  <si>
    <t>BOG-PSO-BOG</t>
  </si>
  <si>
    <t>BOG-EJA-BOG</t>
  </si>
  <si>
    <t>BOG-MZL-BOG</t>
  </si>
  <si>
    <t>BOG-LET-BOG</t>
  </si>
  <si>
    <t>CTG-PEI-CTG</t>
  </si>
  <si>
    <t>CLO-SMR-CLO</t>
  </si>
  <si>
    <t>EOH-MTR-EOH</t>
  </si>
  <si>
    <t>BOG-EOH-BOG</t>
  </si>
  <si>
    <t>ADZ-CTG-ADZ</t>
  </si>
  <si>
    <t>BOG-RCH-BOG</t>
  </si>
  <si>
    <t>BOG-UIB-BOG</t>
  </si>
  <si>
    <t>CTG-BGA-CTG</t>
  </si>
  <si>
    <t>BOG-IBE-BOG</t>
  </si>
  <si>
    <t>BOG-AUC-BOG</t>
  </si>
  <si>
    <t>BOG-PPN-BOG</t>
  </si>
  <si>
    <t>EOH-PEI-EOH</t>
  </si>
  <si>
    <t>ADZ-PVA-ADZ</t>
  </si>
  <si>
    <t>CUC-BGA-CUC</t>
  </si>
  <si>
    <t>BOG-FLA-BOG</t>
  </si>
  <si>
    <t>ADZ-PEI-ADZ</t>
  </si>
  <si>
    <t>ADZ-BGA-ADZ</t>
  </si>
  <si>
    <t>OTRAS</t>
  </si>
  <si>
    <t>CLO-TCO-CLO</t>
  </si>
  <si>
    <t>BOG-VVC-BOG</t>
  </si>
  <si>
    <t>BOG-MIA-BOG</t>
  </si>
  <si>
    <t>BOG-FLL-BOG</t>
  </si>
  <si>
    <t>MDE-MIA-MDE</t>
  </si>
  <si>
    <t>BOG-IAH-BOG</t>
  </si>
  <si>
    <t>CLO-MIA-CLO</t>
  </si>
  <si>
    <t>BOG-JFK-BOG</t>
  </si>
  <si>
    <t>BOG-ORL-BOG</t>
  </si>
  <si>
    <t>MDE-FLL-MDE</t>
  </si>
  <si>
    <t>BOG-YYZ-BOG</t>
  </si>
  <si>
    <t>BAQ-MIA-BAQ</t>
  </si>
  <si>
    <t>CTG-MIA-CTG</t>
  </si>
  <si>
    <t>MDE-JFK-MDE</t>
  </si>
  <si>
    <t>BOG-EWR-BOG</t>
  </si>
  <si>
    <t>CTG-FLL-CTG</t>
  </si>
  <si>
    <t>BOG-ATL-BOG</t>
  </si>
  <si>
    <t>BOG-IAD-BOG</t>
  </si>
  <si>
    <t>PEI-JFK-PEI</t>
  </si>
  <si>
    <t>AXM-FLL-AXM</t>
  </si>
  <si>
    <t>BOG-LIM-BOG</t>
  </si>
  <si>
    <t>BOG-UIO-BOG</t>
  </si>
  <si>
    <t>BOG-CCS-BOG</t>
  </si>
  <si>
    <t>BOG-SCL-BOG</t>
  </si>
  <si>
    <t>BOG-BUE-BOG</t>
  </si>
  <si>
    <t>BOG-GYE-BOG</t>
  </si>
  <si>
    <t>BOG-SAO-BOG</t>
  </si>
  <si>
    <t>BOG-GRU-BOG</t>
  </si>
  <si>
    <t>MDE-UIO-MDE</t>
  </si>
  <si>
    <t>MDE-LIM-MDE</t>
  </si>
  <si>
    <t>MDE-CCS-MDE</t>
  </si>
  <si>
    <t>BOG-RIO-BOG</t>
  </si>
  <si>
    <t>BOG-VLN-BOG</t>
  </si>
  <si>
    <t>CLO-UIO-CLO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</si>
  <si>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</si>
  <si>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</si>
  <si>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</si>
  <si>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</si>
  <si>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</si>
  <si>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</si>
  <si>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</si>
  <si>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BOG-PTY-BOG</t>
  </si>
  <si>
    <t>MDE-PTY-MDE</t>
  </si>
  <si>
    <t>BOG-MEX-BOG</t>
  </si>
  <si>
    <t>CLO-PTY-CLO</t>
  </si>
  <si>
    <t>BAQ-PTY-BAQ</t>
  </si>
  <si>
    <t>CTG-PTY-CTG</t>
  </si>
  <si>
    <t>BOG-SJO-BOG</t>
  </si>
  <si>
    <t>BGA-PTY-BGA</t>
  </si>
  <si>
    <t>ADZ-PTY-ADZ</t>
  </si>
  <si>
    <t>BOG-SDQ-BOG</t>
  </si>
  <si>
    <t>BOG-PUJ-BOG</t>
  </si>
  <si>
    <t>BOG-HAV-BOG</t>
  </si>
  <si>
    <t>BOG-AUA-BOG</t>
  </si>
  <si>
    <t>BOG-CUR-BOG</t>
  </si>
  <si>
    <t>ESTADOS UNIDOS</t>
  </si>
  <si>
    <t>CANADA</t>
  </si>
  <si>
    <t>PUERTO RICO</t>
  </si>
  <si>
    <t>ECUADOR</t>
  </si>
  <si>
    <t>PERU</t>
  </si>
  <si>
    <t>VENEZUELA</t>
  </si>
  <si>
    <t>CHILE</t>
  </si>
  <si>
    <t>BRASIL</t>
  </si>
  <si>
    <t>ARGENTINA</t>
  </si>
  <si>
    <t>BOLIVIA</t>
  </si>
  <si>
    <t>URUGUAY</t>
  </si>
  <si>
    <t>PARAGUAY</t>
  </si>
  <si>
    <t>ESPAÑA</t>
  </si>
  <si>
    <t>FRANCIA</t>
  </si>
  <si>
    <t>ALEMANIA</t>
  </si>
  <si>
    <t>INGLATERRA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</si>
  <si>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</si>
  <si>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</si>
  <si>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</si>
  <si>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</si>
  <si>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</si>
  <si>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</si>
  <si>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</si>
  <si>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ANTILLAS HOLANDESAS</t>
  </si>
  <si>
    <t>CUBA</t>
  </si>
  <si>
    <t>BOG-LAX-BOG</t>
  </si>
  <si>
    <t>BOG-CPQ-BOG</t>
  </si>
  <si>
    <t>BOG-AMS-BOG</t>
  </si>
  <si>
    <t>BOG-LUX-BOG</t>
  </si>
  <si>
    <t>HOLANDA</t>
  </si>
  <si>
    <t>LUXEMBURGO</t>
  </si>
  <si>
    <t>BARBADOS</t>
  </si>
  <si>
    <t>Amerijet</t>
  </si>
  <si>
    <t>BOGOTA - ELDORADO</t>
  </si>
  <si>
    <t>RIONEGRO - JOSE M. CORDOVA</t>
  </si>
  <si>
    <t>CARTAGENA - RAFAEL NUQEZ</t>
  </si>
  <si>
    <t>CALI - ALFONSO BONILLA ARAGON</t>
  </si>
  <si>
    <t>BARRANQUILLA-E. CORTISSOZ</t>
  </si>
  <si>
    <t>SAN ANDRES-GUSTAVO ROJAS PINILLA</t>
  </si>
  <si>
    <t>SANTA MARTA - SIMON BOLIVAR</t>
  </si>
  <si>
    <t>BUCARAMANGA - PALONEGRO</t>
  </si>
  <si>
    <t>PEREIRA - MATECAÑAS</t>
  </si>
  <si>
    <t>MEDELLIN - OLAYA HERRERA</t>
  </si>
  <si>
    <t>CUCUTA - CAMILO DAZA</t>
  </si>
  <si>
    <t>MONTERIA - LOS GARZONES</t>
  </si>
  <si>
    <t>QUIBDO - EL CARAÑO</t>
  </si>
  <si>
    <t>VALLEDUPAR-ALFONSO LOPEZ P.</t>
  </si>
  <si>
    <t>NEIVA - BENITO SALAS</t>
  </si>
  <si>
    <t>ARMENIA - EL EDEN</t>
  </si>
  <si>
    <t>PASTO - ANTONIO NARIQO</t>
  </si>
  <si>
    <t>MANIZALES - LA NUBIA</t>
  </si>
  <si>
    <t>BARRANCABERMEJA-YARIGUIES</t>
  </si>
  <si>
    <t>ANTONIO ROLDAN BETANCOURT</t>
  </si>
  <si>
    <t>LETICIA-ALFREDO VASQUEZ COBO</t>
  </si>
  <si>
    <t>MORELIA</t>
  </si>
  <si>
    <t>VANGUARDIA</t>
  </si>
  <si>
    <t>IBAGUE - PERALES</t>
  </si>
  <si>
    <t>ARAUCA - SANTIAGO PEREZ QUIROZ</t>
  </si>
  <si>
    <t>RIOHACHA-ALMIRANTE PADILLA</t>
  </si>
  <si>
    <t>JORGE ISAACS (ANTES LA MINA)</t>
  </si>
  <si>
    <t>POPAYAN - GMOLEON VALENCIA</t>
  </si>
  <si>
    <t>GUSTAVO ARTUNDUAGA PAREDES</t>
  </si>
  <si>
    <t>TUMACO - LA FLORIDA</t>
  </si>
  <si>
    <t>PROVIDENCIA- EL EMBRUJO</t>
  </si>
  <si>
    <t>PUERTO ASIS - 3 DE MAYO</t>
  </si>
  <si>
    <t>COROZAL - LAS BRUJAS</t>
  </si>
  <si>
    <t>BAHIA SOLANO - JOSE C. MUTIS</t>
  </si>
  <si>
    <t>CARREÑO-GERMAN OLANO</t>
  </si>
  <si>
    <t>GUAPI - JUAN CASIANO</t>
  </si>
  <si>
    <t>PUERTO INIRIDA - CESAR GAVIRIA TRUJ</t>
  </si>
  <si>
    <t>NUQUI - REYES MURILLO</t>
  </si>
  <si>
    <t>CAUCASIA- JUAN H. WHITE</t>
  </si>
  <si>
    <t>PUERTO BOLIVAR - PORTETE</t>
  </si>
  <si>
    <t>CAPURGANA</t>
  </si>
  <si>
    <t>TIMBIQUI</t>
  </si>
  <si>
    <t>LA PRIMAVERA</t>
  </si>
  <si>
    <t>BUENAVENTURA - GERARDO TOBAR LOPEZ</t>
  </si>
  <si>
    <t>MALAGA</t>
  </si>
  <si>
    <t>TOLU</t>
  </si>
  <si>
    <t>LA MACARENA - META</t>
  </si>
  <si>
    <t>Fuente: Empresas Aéreas, Archivos Origen-Destino, Tráfico de Vuelos Charter, Tráfico de Aerotaixs.</t>
  </si>
  <si>
    <t>CARURU</t>
  </si>
  <si>
    <t>SAN MARTIN</t>
  </si>
  <si>
    <t>MATUPA</t>
  </si>
  <si>
    <t>SOLANO</t>
  </si>
  <si>
    <t>MELGAR</t>
  </si>
  <si>
    <t>TOLEMAIDA</t>
  </si>
  <si>
    <t>CUMARIBO</t>
  </si>
  <si>
    <t>SARAVENA-COLONIZADORES</t>
  </si>
  <si>
    <t>GUAINIA (BARRANCO MINAS)</t>
  </si>
  <si>
    <t>BARRANCO MINAS</t>
  </si>
  <si>
    <t>MIRAFLORES - GUAVIARE</t>
  </si>
  <si>
    <t>MIRAFLORES</t>
  </si>
  <si>
    <t>GUERIMA</t>
  </si>
  <si>
    <t>PUERTO LEGUIZAMO</t>
  </si>
  <si>
    <t>ARARACUARA</t>
  </si>
  <si>
    <t>TARAIRA</t>
  </si>
  <si>
    <t>CARTAGENA - RAFAEL NUÑEZ</t>
  </si>
  <si>
    <t>La aerolínea Continental Airlines suspendió sus operaciones en Colombia.  De manera simultánea la aerolínea United Airlines inició operaciones en Colombia con el itinerario</t>
  </si>
  <si>
    <t>Fecha de Divulgación.: Marzo 12/2013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</si>
</sst>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86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8" xfId="57" applyNumberFormat="1" applyFont="1" applyFill="1" applyBorder="1" applyAlignment="1">
      <alignment horizontal="right" vertical="center"/>
      <protection/>
    </xf>
    <xf numFmtId="0" fontId="3" fillId="0" borderId="179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80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1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0" fontId="40" fillId="39" borderId="182" xfId="56" applyFont="1" applyFill="1" applyBorder="1" applyAlignment="1">
      <alignment horizontal="center"/>
      <protection/>
    </xf>
    <xf numFmtId="0" fontId="40" fillId="39" borderId="183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4" xfId="45" applyNumberFormat="1" applyFont="1" applyFill="1" applyBorder="1" applyAlignment="1" applyProtection="1">
      <alignment horizontal="center"/>
      <protection/>
    </xf>
    <xf numFmtId="37" fontId="138" fillId="37" borderId="185" xfId="45" applyNumberFormat="1" applyFont="1" applyFill="1" applyBorder="1" applyAlignment="1" applyProtection="1">
      <alignment horizont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63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63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63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6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7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8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7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9" xfId="63" applyFont="1" applyFill="1" applyBorder="1" applyAlignment="1">
      <alignment horizontal="center" vertical="center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6" xfId="63" applyNumberFormat="1" applyFont="1" applyFill="1" applyBorder="1" applyAlignment="1">
      <alignment horizontal="center" vertical="center" wrapText="1"/>
      <protection/>
    </xf>
    <xf numFmtId="49" fontId="12" fillId="35" borderId="190" xfId="63" applyNumberFormat="1" applyFont="1" applyFill="1" applyBorder="1" applyAlignment="1">
      <alignment horizontal="center" vertical="center" wrapText="1"/>
      <protection/>
    </xf>
    <xf numFmtId="1" fontId="5" fillId="35" borderId="188" xfId="63" applyNumberFormat="1" applyFont="1" applyFill="1" applyBorder="1" applyAlignment="1">
      <alignment horizontal="center" vertical="center" wrapText="1"/>
      <protection/>
    </xf>
    <xf numFmtId="1" fontId="5" fillId="35" borderId="191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92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93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49" fontId="18" fillId="35" borderId="196" xfId="57" applyNumberFormat="1" applyFont="1" applyFill="1" applyBorder="1" applyAlignment="1">
      <alignment horizontal="center" vertical="center" wrapText="1"/>
      <protection/>
    </xf>
    <xf numFmtId="0" fontId="31" fillId="0" borderId="169" xfId="57" applyFont="1" applyBorder="1" applyAlignment="1">
      <alignment horizontal="center" vertical="center" wrapText="1"/>
      <protection/>
    </xf>
    <xf numFmtId="49" fontId="13" fillId="35" borderId="197" xfId="57" applyNumberFormat="1" applyFont="1" applyFill="1" applyBorder="1" applyAlignment="1">
      <alignment horizontal="center" vertical="center" wrapText="1"/>
      <protection/>
    </xf>
    <xf numFmtId="49" fontId="13" fillId="35" borderId="198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63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9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0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8" fillId="35" borderId="201" xfId="57" applyNumberFormat="1" applyFont="1" applyFill="1" applyBorder="1" applyAlignment="1">
      <alignment horizontal="center" vertical="center" wrapText="1"/>
      <protection/>
    </xf>
    <xf numFmtId="1" fontId="18" fillId="35" borderId="202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90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5" xfId="57" applyFont="1" applyFill="1" applyBorder="1" applyAlignment="1">
      <alignment horizontal="center"/>
      <protection/>
    </xf>
    <xf numFmtId="0" fontId="19" fillId="35" borderId="178" xfId="57" applyFont="1" applyFill="1" applyBorder="1" applyAlignment="1">
      <alignment horizontal="center"/>
      <protection/>
    </xf>
    <xf numFmtId="0" fontId="19" fillId="35" borderId="206" xfId="57" applyFont="1" applyFill="1" applyBorder="1" applyAlignment="1">
      <alignment horizontal="center"/>
      <protection/>
    </xf>
    <xf numFmtId="0" fontId="19" fillId="35" borderId="207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6" xfId="63" applyNumberFormat="1" applyFont="1" applyFill="1" applyBorder="1" applyAlignment="1">
      <alignment horizontal="center" vertical="center" wrapText="1"/>
      <protection/>
    </xf>
    <xf numFmtId="49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91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7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63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6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7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8" xfId="57" applyNumberFormat="1" applyFont="1" applyFill="1" applyBorder="1" applyAlignment="1">
      <alignment horizontal="center" vertical="center" wrapText="1"/>
      <protection/>
    </xf>
    <xf numFmtId="49" fontId="18" fillId="35" borderId="209" xfId="57" applyNumberFormat="1" applyFont="1" applyFill="1" applyBorder="1" applyAlignment="1">
      <alignment horizontal="center" vertical="center" wrapText="1"/>
      <protection/>
    </xf>
    <xf numFmtId="0" fontId="31" fillId="0" borderId="210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63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1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11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5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6" xfId="57" applyFont="1" applyFill="1" applyBorder="1" applyAlignment="1">
      <alignment horizontal="center"/>
      <protection/>
    </xf>
    <xf numFmtId="1" fontId="19" fillId="35" borderId="199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200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99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0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86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8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214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5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6" xfId="57" applyFont="1" applyFill="1" applyBorder="1" applyAlignment="1">
      <alignment horizontal="center"/>
      <protection/>
    </xf>
    <xf numFmtId="0" fontId="19" fillId="35" borderId="217" xfId="57" applyFont="1" applyFill="1" applyBorder="1" applyAlignment="1">
      <alignment horizontal="center"/>
      <protection/>
    </xf>
    <xf numFmtId="1" fontId="18" fillId="35" borderId="218" xfId="57" applyNumberFormat="1" applyFont="1" applyFill="1" applyBorder="1" applyAlignment="1">
      <alignment horizontal="center" vertical="center" wrapText="1"/>
      <protection/>
    </xf>
    <xf numFmtId="1" fontId="18" fillId="35" borderId="219" xfId="57" applyNumberFormat="1" applyFont="1" applyFill="1" applyBorder="1" applyAlignment="1">
      <alignment horizontal="center" vertical="center" wrapText="1"/>
      <protection/>
    </xf>
    <xf numFmtId="49" fontId="18" fillId="35" borderId="169" xfId="57" applyNumberFormat="1" applyFont="1" applyFill="1" applyBorder="1" applyAlignment="1">
      <alignment horizontal="center" vertical="center" wrapText="1"/>
      <protection/>
    </xf>
    <xf numFmtId="49" fontId="13" fillId="35" borderId="220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/>
    </xf>
    <xf numFmtId="37" fontId="34" fillId="40" borderId="172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4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0">
      <selection activeCell="B33" sqref="B33"/>
    </sheetView>
  </sheetViews>
  <sheetFormatPr defaultColWidth="11.421875" defaultRowHeight="15"/>
  <cols>
    <col min="1" max="1" width="1.8515625" style="339" customWidth="1"/>
    <col min="2" max="2" width="14.421875" style="339" customWidth="1"/>
    <col min="3" max="3" width="67.421875" style="339" customWidth="1"/>
    <col min="4" max="4" width="2.140625" style="339" customWidth="1"/>
    <col min="5" max="16384" width="11.42187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500" t="s">
        <v>194</v>
      </c>
      <c r="C8" s="501"/>
      <c r="E8" s="349"/>
    </row>
    <row r="9" spans="2:5" ht="23.25">
      <c r="B9" s="502" t="s">
        <v>38</v>
      </c>
      <c r="C9" s="503"/>
      <c r="E9" s="349"/>
    </row>
    <row r="10" spans="2:3" ht="15" customHeight="1">
      <c r="B10" s="504" t="s">
        <v>77</v>
      </c>
      <c r="C10" s="505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136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116</v>
      </c>
      <c r="C27" s="357" t="s">
        <v>128</v>
      </c>
      <c r="D27" s="391"/>
    </row>
    <row r="28" spans="2:4" ht="20.25" customHeight="1">
      <c r="B28" s="474" t="s">
        <v>117</v>
      </c>
      <c r="C28" s="370" t="s">
        <v>129</v>
      </c>
      <c r="D28" s="391"/>
    </row>
    <row r="29" spans="2:4" ht="20.25" customHeight="1">
      <c r="B29" s="356" t="s">
        <v>118</v>
      </c>
      <c r="C29" s="358" t="s">
        <v>130</v>
      </c>
      <c r="D29" s="391"/>
    </row>
    <row r="30" spans="2:4" ht="20.25" customHeight="1" thickBot="1">
      <c r="B30" s="475" t="s">
        <v>119</v>
      </c>
      <c r="C30" s="371" t="s">
        <v>131</v>
      </c>
      <c r="D30" s="391"/>
    </row>
    <row r="31" s="684" customFormat="1" ht="15" customHeight="1" thickTop="1"/>
    <row r="32" s="684" customFormat="1" ht="14.25">
      <c r="B32" s="685" t="s">
        <v>466</v>
      </c>
    </row>
    <row r="33" s="684" customFormat="1" ht="12.75"/>
    <row r="34" s="684" customFormat="1" ht="12.75"/>
    <row r="35" spans="1:3" ht="14.25">
      <c r="A35" s="384"/>
      <c r="B35" s="385" t="s">
        <v>137</v>
      </c>
      <c r="C35" s="384"/>
    </row>
    <row r="36" spans="1:3" ht="12.75">
      <c r="A36" s="384"/>
      <c r="B36" s="384" t="s">
        <v>138</v>
      </c>
      <c r="C36" s="384"/>
    </row>
    <row r="37" spans="1:3" ht="12.75">
      <c r="A37" s="384"/>
      <c r="B37" s="384"/>
      <c r="C37" s="384"/>
    </row>
    <row r="38" spans="1:3" ht="14.25">
      <c r="A38" s="384"/>
      <c r="B38" s="385" t="s">
        <v>139</v>
      </c>
      <c r="C38" s="384"/>
    </row>
    <row r="39" spans="1:3" ht="12.75">
      <c r="A39" s="384"/>
      <c r="B39" s="384" t="s">
        <v>140</v>
      </c>
      <c r="C39" s="384"/>
    </row>
    <row r="40" spans="1:3" ht="12.75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141</v>
      </c>
      <c r="C42" s="384"/>
    </row>
    <row r="43" spans="1:3" ht="13.5">
      <c r="A43" s="384"/>
      <c r="B43" s="387" t="s">
        <v>108</v>
      </c>
      <c r="C43" s="384"/>
    </row>
    <row r="44" spans="1:3" ht="12.75">
      <c r="A44" s="384"/>
      <c r="B44" s="388" t="s">
        <v>109</v>
      </c>
      <c r="C44" s="384"/>
    </row>
    <row r="45" spans="1:3" ht="12.75">
      <c r="A45" s="384"/>
      <c r="B45" s="384"/>
      <c r="C45" s="384"/>
    </row>
    <row r="46" spans="1:3" ht="12.75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0"/>
  <sheetViews>
    <sheetView showGridLines="0" zoomScale="88" zoomScaleNormal="88" zoomScalePageLayoutView="0" workbookViewId="0" topLeftCell="A4">
      <selection activeCell="N9" sqref="N9:O48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9.140625" style="186" bestFit="1" customWidth="1"/>
    <col min="5" max="5" width="9.7109375" style="186" bestFit="1" customWidth="1"/>
    <col min="6" max="6" width="9.7109375" style="186" customWidth="1"/>
    <col min="7" max="7" width="11.7109375" style="186" customWidth="1"/>
    <col min="8" max="8" width="9.140625" style="186" bestFit="1" customWidth="1"/>
    <col min="9" max="9" width="9.00390625" style="186" customWidth="1"/>
    <col min="10" max="10" width="10.421875" style="186" customWidth="1"/>
    <col min="11" max="11" width="12.00390625" style="186" customWidth="1"/>
    <col min="12" max="12" width="9.421875" style="186" bestFit="1" customWidth="1"/>
    <col min="13" max="13" width="9.7109375" style="186" bestFit="1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19" t="s">
        <v>28</v>
      </c>
      <c r="O1" s="620"/>
      <c r="P1" s="620"/>
      <c r="Q1" s="621"/>
    </row>
    <row r="2" ht="3.75" customHeight="1" thickBot="1"/>
    <row r="3" spans="1:17" ht="24" customHeight="1" thickTop="1">
      <c r="A3" s="613" t="s">
        <v>54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</row>
    <row r="4" spans="1:17" ht="23.25" customHeight="1" thickBot="1">
      <c r="A4" s="605" t="s">
        <v>38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</row>
    <row r="5" spans="1:17" s="211" customFormat="1" ht="20.25" customHeight="1" thickBot="1">
      <c r="A5" s="616" t="s">
        <v>142</v>
      </c>
      <c r="B5" s="622" t="s">
        <v>36</v>
      </c>
      <c r="C5" s="623"/>
      <c r="D5" s="623"/>
      <c r="E5" s="623"/>
      <c r="F5" s="624"/>
      <c r="G5" s="624"/>
      <c r="H5" s="624"/>
      <c r="I5" s="625"/>
      <c r="J5" s="623" t="s">
        <v>35</v>
      </c>
      <c r="K5" s="623"/>
      <c r="L5" s="623"/>
      <c r="M5" s="623"/>
      <c r="N5" s="623"/>
      <c r="O5" s="623"/>
      <c r="P5" s="623"/>
      <c r="Q5" s="626"/>
    </row>
    <row r="6" spans="1:17" s="478" customFormat="1" ht="28.5" customHeight="1" thickBot="1">
      <c r="A6" s="617"/>
      <c r="B6" s="599" t="s">
        <v>199</v>
      </c>
      <c r="C6" s="600"/>
      <c r="D6" s="601"/>
      <c r="E6" s="559" t="s">
        <v>34</v>
      </c>
      <c r="F6" s="599" t="s">
        <v>200</v>
      </c>
      <c r="G6" s="600"/>
      <c r="H6" s="601"/>
      <c r="I6" s="561" t="s">
        <v>33</v>
      </c>
      <c r="J6" s="599" t="s">
        <v>201</v>
      </c>
      <c r="K6" s="600"/>
      <c r="L6" s="601"/>
      <c r="M6" s="559" t="s">
        <v>34</v>
      </c>
      <c r="N6" s="599" t="s">
        <v>202</v>
      </c>
      <c r="O6" s="600"/>
      <c r="P6" s="601"/>
      <c r="Q6" s="559" t="s">
        <v>33</v>
      </c>
    </row>
    <row r="7" spans="1:17" s="210" customFormat="1" ht="22.5" customHeight="1" thickBot="1">
      <c r="A7" s="618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212" customFormat="1" ht="18" customHeight="1" thickBot="1">
      <c r="A8" s="219" t="s">
        <v>51</v>
      </c>
      <c r="B8" s="218">
        <f>SUM(B9:B48)</f>
        <v>9804.539000000004</v>
      </c>
      <c r="C8" s="214">
        <f>SUM(C9:C48)</f>
        <v>1151.3699999999992</v>
      </c>
      <c r="D8" s="214">
        <f aca="true" t="shared" si="0" ref="D8:D13">C8+B8</f>
        <v>10955.909000000003</v>
      </c>
      <c r="E8" s="215">
        <f aca="true" t="shared" si="1" ref="E8:E13">D8/$D$8</f>
        <v>1</v>
      </c>
      <c r="F8" s="214">
        <f>SUM(F9:F48)</f>
        <v>9210.109999999997</v>
      </c>
      <c r="G8" s="214">
        <f>SUM(G9:G48)</f>
        <v>1039.0659999999998</v>
      </c>
      <c r="H8" s="214">
        <f aca="true" t="shared" si="2" ref="H8:H13">G8+F8</f>
        <v>10249.175999999996</v>
      </c>
      <c r="I8" s="217">
        <f aca="true" t="shared" si="3" ref="I8:I13">(D8/H8-1)</f>
        <v>0.06895510429326301</v>
      </c>
      <c r="J8" s="216">
        <f>SUM(J9:J48)</f>
        <v>9804.539000000004</v>
      </c>
      <c r="K8" s="214">
        <f>SUM(K9:K48)</f>
        <v>1151.3699999999992</v>
      </c>
      <c r="L8" s="214">
        <f aca="true" t="shared" si="4" ref="L8:L13">K8+J8</f>
        <v>10955.909000000003</v>
      </c>
      <c r="M8" s="215">
        <f aca="true" t="shared" si="5" ref="M8:M13">(L8/$L$8)</f>
        <v>1</v>
      </c>
      <c r="N8" s="214">
        <f>SUM(N9:N48)</f>
        <v>9210.109999999997</v>
      </c>
      <c r="O8" s="214">
        <f>SUM(O9:O48)</f>
        <v>1039.0659999999998</v>
      </c>
      <c r="P8" s="214">
        <f aca="true" t="shared" si="6" ref="P8:P13">O8+N8</f>
        <v>10249.175999999996</v>
      </c>
      <c r="Q8" s="213">
        <f aca="true" t="shared" si="7" ref="Q8:Q13">(L8/P8-1)</f>
        <v>0.06895510429326301</v>
      </c>
    </row>
    <row r="9" spans="1:17" s="187" customFormat="1" ht="18" customHeight="1" thickTop="1">
      <c r="A9" s="201" t="s">
        <v>266</v>
      </c>
      <c r="B9" s="200">
        <v>1599.6450000000002</v>
      </c>
      <c r="C9" s="196">
        <v>14.836</v>
      </c>
      <c r="D9" s="196">
        <f t="shared" si="0"/>
        <v>1614.4810000000002</v>
      </c>
      <c r="E9" s="199">
        <f t="shared" si="1"/>
        <v>0.14736166574585458</v>
      </c>
      <c r="F9" s="197">
        <v>1587.253</v>
      </c>
      <c r="G9" s="196">
        <v>13.108</v>
      </c>
      <c r="H9" s="196">
        <f t="shared" si="2"/>
        <v>1600.3609999999999</v>
      </c>
      <c r="I9" s="198">
        <f t="shared" si="3"/>
        <v>0.008823009308525087</v>
      </c>
      <c r="J9" s="197">
        <v>1599.6450000000002</v>
      </c>
      <c r="K9" s="196">
        <v>14.836</v>
      </c>
      <c r="L9" s="196">
        <f t="shared" si="4"/>
        <v>1614.4810000000002</v>
      </c>
      <c r="M9" s="198">
        <f t="shared" si="5"/>
        <v>0.14736166574585458</v>
      </c>
      <c r="N9" s="197">
        <v>1587.253</v>
      </c>
      <c r="O9" s="196">
        <v>13.108</v>
      </c>
      <c r="P9" s="196">
        <f t="shared" si="6"/>
        <v>1600.3609999999999</v>
      </c>
      <c r="Q9" s="195">
        <f t="shared" si="7"/>
        <v>0.008823009308525087</v>
      </c>
    </row>
    <row r="10" spans="1:17" s="187" customFormat="1" ht="18" customHeight="1">
      <c r="A10" s="201" t="s">
        <v>269</v>
      </c>
      <c r="B10" s="200">
        <v>1340.031</v>
      </c>
      <c r="C10" s="196">
        <v>13.440000000000001</v>
      </c>
      <c r="D10" s="196">
        <f t="shared" si="0"/>
        <v>1353.471</v>
      </c>
      <c r="E10" s="199">
        <f t="shared" si="1"/>
        <v>0.12353799214652107</v>
      </c>
      <c r="F10" s="197">
        <v>1218.835</v>
      </c>
      <c r="G10" s="196">
        <v>0.2</v>
      </c>
      <c r="H10" s="196">
        <f t="shared" si="2"/>
        <v>1219.035</v>
      </c>
      <c r="I10" s="198">
        <f t="shared" si="3"/>
        <v>0.11028067282727716</v>
      </c>
      <c r="J10" s="197">
        <v>1340.031</v>
      </c>
      <c r="K10" s="196">
        <v>13.440000000000001</v>
      </c>
      <c r="L10" s="196">
        <f t="shared" si="4"/>
        <v>1353.471</v>
      </c>
      <c r="M10" s="198">
        <f t="shared" si="5"/>
        <v>0.12353799214652107</v>
      </c>
      <c r="N10" s="197">
        <v>1218.835</v>
      </c>
      <c r="O10" s="196">
        <v>0.2</v>
      </c>
      <c r="P10" s="196">
        <f t="shared" si="6"/>
        <v>1219.035</v>
      </c>
      <c r="Q10" s="195">
        <f t="shared" si="7"/>
        <v>0.11028067282727716</v>
      </c>
    </row>
    <row r="11" spans="1:17" s="187" customFormat="1" ht="18" customHeight="1">
      <c r="A11" s="201" t="s">
        <v>268</v>
      </c>
      <c r="B11" s="200">
        <v>1248.6480000000001</v>
      </c>
      <c r="C11" s="196">
        <v>1.7360000000000002</v>
      </c>
      <c r="D11" s="196">
        <f t="shared" si="0"/>
        <v>1250.3840000000002</v>
      </c>
      <c r="E11" s="199">
        <f t="shared" si="1"/>
        <v>0.1141287318103865</v>
      </c>
      <c r="F11" s="197">
        <v>1516.601</v>
      </c>
      <c r="G11" s="196">
        <v>5.386</v>
      </c>
      <c r="H11" s="196">
        <f t="shared" si="2"/>
        <v>1521.987</v>
      </c>
      <c r="I11" s="198">
        <f t="shared" si="3"/>
        <v>-0.17845290399983693</v>
      </c>
      <c r="J11" s="197">
        <v>1248.6480000000001</v>
      </c>
      <c r="K11" s="196">
        <v>1.7360000000000002</v>
      </c>
      <c r="L11" s="196">
        <f t="shared" si="4"/>
        <v>1250.3840000000002</v>
      </c>
      <c r="M11" s="198">
        <f t="shared" si="5"/>
        <v>0.1141287318103865</v>
      </c>
      <c r="N11" s="197">
        <v>1516.601</v>
      </c>
      <c r="O11" s="196">
        <v>5.386</v>
      </c>
      <c r="P11" s="196">
        <f t="shared" si="6"/>
        <v>1521.987</v>
      </c>
      <c r="Q11" s="195">
        <f t="shared" si="7"/>
        <v>-0.17845290399983693</v>
      </c>
    </row>
    <row r="12" spans="1:17" s="187" customFormat="1" ht="18" customHeight="1">
      <c r="A12" s="201" t="s">
        <v>293</v>
      </c>
      <c r="B12" s="200">
        <v>846.728</v>
      </c>
      <c r="C12" s="196">
        <v>0</v>
      </c>
      <c r="D12" s="196">
        <f t="shared" si="0"/>
        <v>846.728</v>
      </c>
      <c r="E12" s="199">
        <f t="shared" si="1"/>
        <v>0.07728505229461104</v>
      </c>
      <c r="F12" s="197">
        <v>832.3480000000001</v>
      </c>
      <c r="G12" s="196">
        <v>0.6</v>
      </c>
      <c r="H12" s="196">
        <f t="shared" si="2"/>
        <v>832.9480000000001</v>
      </c>
      <c r="I12" s="198">
        <f t="shared" si="3"/>
        <v>0.016543649783659742</v>
      </c>
      <c r="J12" s="197">
        <v>846.728</v>
      </c>
      <c r="K12" s="196"/>
      <c r="L12" s="196">
        <f t="shared" si="4"/>
        <v>846.728</v>
      </c>
      <c r="M12" s="198">
        <f t="shared" si="5"/>
        <v>0.07728505229461104</v>
      </c>
      <c r="N12" s="197">
        <v>832.3480000000001</v>
      </c>
      <c r="O12" s="196">
        <v>0.6</v>
      </c>
      <c r="P12" s="196">
        <f t="shared" si="6"/>
        <v>832.9480000000001</v>
      </c>
      <c r="Q12" s="195">
        <f t="shared" si="7"/>
        <v>0.016543649783659742</v>
      </c>
    </row>
    <row r="13" spans="1:17" s="187" customFormat="1" ht="18" customHeight="1">
      <c r="A13" s="201" t="s">
        <v>272</v>
      </c>
      <c r="B13" s="200">
        <v>685.5659999999999</v>
      </c>
      <c r="C13" s="196">
        <v>78.683</v>
      </c>
      <c r="D13" s="196">
        <f t="shared" si="0"/>
        <v>764.2489999999999</v>
      </c>
      <c r="E13" s="199">
        <f t="shared" si="1"/>
        <v>0.06975678604121298</v>
      </c>
      <c r="F13" s="197">
        <v>506.635</v>
      </c>
      <c r="G13" s="196">
        <v>62.733</v>
      </c>
      <c r="H13" s="196">
        <f t="shared" si="2"/>
        <v>569.3679999999999</v>
      </c>
      <c r="I13" s="198">
        <f t="shared" si="3"/>
        <v>0.3422759972460694</v>
      </c>
      <c r="J13" s="197">
        <v>685.5659999999999</v>
      </c>
      <c r="K13" s="196">
        <v>78.683</v>
      </c>
      <c r="L13" s="196">
        <f t="shared" si="4"/>
        <v>764.2489999999999</v>
      </c>
      <c r="M13" s="198">
        <f t="shared" si="5"/>
        <v>0.06975678604121298</v>
      </c>
      <c r="N13" s="197">
        <v>506.635</v>
      </c>
      <c r="O13" s="196">
        <v>62.733</v>
      </c>
      <c r="P13" s="196">
        <f t="shared" si="6"/>
        <v>569.3679999999999</v>
      </c>
      <c r="Q13" s="195">
        <f t="shared" si="7"/>
        <v>0.3422759972460694</v>
      </c>
    </row>
    <row r="14" spans="1:17" s="187" customFormat="1" ht="18" customHeight="1">
      <c r="A14" s="201" t="s">
        <v>267</v>
      </c>
      <c r="B14" s="200">
        <v>686.2660000000002</v>
      </c>
      <c r="C14" s="196">
        <v>1.106</v>
      </c>
      <c r="D14" s="196">
        <f aca="true" t="shared" si="8" ref="D14:D29">C14+B14</f>
        <v>687.3720000000002</v>
      </c>
      <c r="E14" s="199">
        <f aca="true" t="shared" si="9" ref="E14:E29">D14/$D$8</f>
        <v>0.06273984203410232</v>
      </c>
      <c r="F14" s="197">
        <v>569.492</v>
      </c>
      <c r="G14" s="196">
        <v>0.35</v>
      </c>
      <c r="H14" s="196">
        <f aca="true" t="shared" si="10" ref="H14:H29">G14+F14</f>
        <v>569.842</v>
      </c>
      <c r="I14" s="198">
        <f aca="true" t="shared" si="11" ref="I14:I29">(D14/H14-1)</f>
        <v>0.2062501535513357</v>
      </c>
      <c r="J14" s="197">
        <v>686.2660000000002</v>
      </c>
      <c r="K14" s="196">
        <v>1.106</v>
      </c>
      <c r="L14" s="196">
        <f aca="true" t="shared" si="12" ref="L14:L29">K14+J14</f>
        <v>687.3720000000002</v>
      </c>
      <c r="M14" s="198">
        <f aca="true" t="shared" si="13" ref="M14:M29">(L14/$L$8)</f>
        <v>0.06273984203410232</v>
      </c>
      <c r="N14" s="197">
        <v>569.492</v>
      </c>
      <c r="O14" s="196">
        <v>0.35</v>
      </c>
      <c r="P14" s="196">
        <f aca="true" t="shared" si="14" ref="P14:P29">O14+N14</f>
        <v>569.842</v>
      </c>
      <c r="Q14" s="195">
        <f aca="true" t="shared" si="15" ref="Q14:Q29">(L14/P14-1)</f>
        <v>0.2062501535513357</v>
      </c>
    </row>
    <row r="15" spans="1:17" s="187" customFormat="1" ht="18" customHeight="1">
      <c r="A15" s="201" t="s">
        <v>275</v>
      </c>
      <c r="B15" s="200">
        <v>249.39300000000003</v>
      </c>
      <c r="C15" s="196">
        <v>1.755</v>
      </c>
      <c r="D15" s="196">
        <f t="shared" si="8"/>
        <v>251.14800000000002</v>
      </c>
      <c r="E15" s="199">
        <f t="shared" si="9"/>
        <v>0.022923520084002152</v>
      </c>
      <c r="F15" s="197">
        <v>188.017</v>
      </c>
      <c r="G15" s="196">
        <v>2.596</v>
      </c>
      <c r="H15" s="196">
        <f t="shared" si="10"/>
        <v>190.613</v>
      </c>
      <c r="I15" s="198">
        <f t="shared" si="11"/>
        <v>0.3175806476997898</v>
      </c>
      <c r="J15" s="197">
        <v>249.39300000000003</v>
      </c>
      <c r="K15" s="196">
        <v>1.755</v>
      </c>
      <c r="L15" s="196">
        <f t="shared" si="12"/>
        <v>251.14800000000002</v>
      </c>
      <c r="M15" s="198">
        <f t="shared" si="13"/>
        <v>0.022923520084002152</v>
      </c>
      <c r="N15" s="197">
        <v>188.017</v>
      </c>
      <c r="O15" s="196">
        <v>2.596</v>
      </c>
      <c r="P15" s="196">
        <f t="shared" si="14"/>
        <v>190.613</v>
      </c>
      <c r="Q15" s="195">
        <f t="shared" si="15"/>
        <v>0.3175806476997898</v>
      </c>
    </row>
    <row r="16" spans="1:17" s="187" customFormat="1" ht="18" customHeight="1">
      <c r="A16" s="201" t="s">
        <v>273</v>
      </c>
      <c r="B16" s="200">
        <v>222.813</v>
      </c>
      <c r="C16" s="196">
        <v>1.24</v>
      </c>
      <c r="D16" s="196">
        <f>C16+B16</f>
        <v>224.053</v>
      </c>
      <c r="E16" s="199">
        <f>D16/$D$8</f>
        <v>0.02045042542795855</v>
      </c>
      <c r="F16" s="197">
        <v>188.418</v>
      </c>
      <c r="G16" s="196">
        <v>0.5860000000000001</v>
      </c>
      <c r="H16" s="196">
        <f>G16+F16</f>
        <v>189.00400000000002</v>
      </c>
      <c r="I16" s="198">
        <f>(D16/H16-1)</f>
        <v>0.18544051977735898</v>
      </c>
      <c r="J16" s="197">
        <v>222.813</v>
      </c>
      <c r="K16" s="196">
        <v>1.24</v>
      </c>
      <c r="L16" s="196">
        <f>K16+J16</f>
        <v>224.053</v>
      </c>
      <c r="M16" s="198">
        <f>(L16/$L$8)</f>
        <v>0.02045042542795855</v>
      </c>
      <c r="N16" s="197">
        <v>188.418</v>
      </c>
      <c r="O16" s="196">
        <v>0.5860000000000001</v>
      </c>
      <c r="P16" s="196">
        <f>O16+N16</f>
        <v>189.00400000000002</v>
      </c>
      <c r="Q16" s="195">
        <f>(L16/P16-1)</f>
        <v>0.18544051977735898</v>
      </c>
    </row>
    <row r="17" spans="1:17" s="187" customFormat="1" ht="18" customHeight="1">
      <c r="A17" s="201" t="s">
        <v>274</v>
      </c>
      <c r="B17" s="200">
        <v>210.577</v>
      </c>
      <c r="C17" s="196">
        <v>0.8600000000000001</v>
      </c>
      <c r="D17" s="196">
        <f>C17+B17</f>
        <v>211.437</v>
      </c>
      <c r="E17" s="199">
        <f>D17/$D$8</f>
        <v>0.019298900711935445</v>
      </c>
      <c r="F17" s="197">
        <v>173.372</v>
      </c>
      <c r="G17" s="196">
        <v>0.77</v>
      </c>
      <c r="H17" s="196">
        <f>G17+F17</f>
        <v>174.14200000000002</v>
      </c>
      <c r="I17" s="198">
        <f>(D17/H17-1)</f>
        <v>0.21416430269550135</v>
      </c>
      <c r="J17" s="197">
        <v>210.577</v>
      </c>
      <c r="K17" s="196">
        <v>0.8600000000000001</v>
      </c>
      <c r="L17" s="196">
        <f>K17+J17</f>
        <v>211.437</v>
      </c>
      <c r="M17" s="198">
        <f>(L17/$L$8)</f>
        <v>0.019298900711935445</v>
      </c>
      <c r="N17" s="197">
        <v>173.372</v>
      </c>
      <c r="O17" s="196">
        <v>0.77</v>
      </c>
      <c r="P17" s="196">
        <f>O17+N17</f>
        <v>174.14200000000002</v>
      </c>
      <c r="Q17" s="195">
        <f>(L17/P17-1)</f>
        <v>0.21416430269550135</v>
      </c>
    </row>
    <row r="18" spans="1:17" s="187" customFormat="1" ht="18" customHeight="1">
      <c r="A18" s="201" t="s">
        <v>270</v>
      </c>
      <c r="B18" s="200">
        <v>200.986</v>
      </c>
      <c r="C18" s="196">
        <v>1.54</v>
      </c>
      <c r="D18" s="196">
        <f>C18+B18</f>
        <v>202.52599999999998</v>
      </c>
      <c r="E18" s="199">
        <f>D18/$D$8</f>
        <v>0.018485549670045627</v>
      </c>
      <c r="F18" s="197">
        <v>128.132</v>
      </c>
      <c r="G18" s="196">
        <v>1.041</v>
      </c>
      <c r="H18" s="196">
        <f>G18+F18</f>
        <v>129.173</v>
      </c>
      <c r="I18" s="198">
        <f>(D18/H18-1)</f>
        <v>0.5678663497789784</v>
      </c>
      <c r="J18" s="197">
        <v>200.986</v>
      </c>
      <c r="K18" s="196">
        <v>1.54</v>
      </c>
      <c r="L18" s="196">
        <f>K18+J18</f>
        <v>202.52599999999998</v>
      </c>
      <c r="M18" s="198">
        <f>(L18/$L$8)</f>
        <v>0.018485549670045627</v>
      </c>
      <c r="N18" s="197">
        <v>128.132</v>
      </c>
      <c r="O18" s="196">
        <v>1.041</v>
      </c>
      <c r="P18" s="196">
        <f>O18+N18</f>
        <v>129.173</v>
      </c>
      <c r="Q18" s="195">
        <f>(L18/P18-1)</f>
        <v>0.5678663497789784</v>
      </c>
    </row>
    <row r="19" spans="1:17" s="187" customFormat="1" ht="18" customHeight="1">
      <c r="A19" s="201" t="s">
        <v>278</v>
      </c>
      <c r="B19" s="200">
        <v>63.019999999999996</v>
      </c>
      <c r="C19" s="196">
        <v>79.21799999999999</v>
      </c>
      <c r="D19" s="196">
        <f>C19+B19</f>
        <v>142.238</v>
      </c>
      <c r="E19" s="199">
        <f>D19/$D$8</f>
        <v>0.012982765738561717</v>
      </c>
      <c r="F19" s="197">
        <v>53.909000000000006</v>
      </c>
      <c r="G19" s="196">
        <v>43.942</v>
      </c>
      <c r="H19" s="196">
        <f>G19+F19</f>
        <v>97.851</v>
      </c>
      <c r="I19" s="198">
        <f>(D19/H19-1)</f>
        <v>0.4536182563284994</v>
      </c>
      <c r="J19" s="197">
        <v>63.019999999999996</v>
      </c>
      <c r="K19" s="196">
        <v>79.21799999999999</v>
      </c>
      <c r="L19" s="196">
        <f>K19+J19</f>
        <v>142.238</v>
      </c>
      <c r="M19" s="198">
        <f>(L19/$L$8)</f>
        <v>0.012982765738561717</v>
      </c>
      <c r="N19" s="197">
        <v>53.909000000000006</v>
      </c>
      <c r="O19" s="196">
        <v>43.942</v>
      </c>
      <c r="P19" s="196">
        <f>O19+N19</f>
        <v>97.851</v>
      </c>
      <c r="Q19" s="195">
        <f>(L19/P19-1)</f>
        <v>0.4536182563284994</v>
      </c>
    </row>
    <row r="20" spans="1:17" s="187" customFormat="1" ht="18" customHeight="1">
      <c r="A20" s="201" t="s">
        <v>280</v>
      </c>
      <c r="B20" s="200">
        <v>134.267</v>
      </c>
      <c r="C20" s="196">
        <v>0.13</v>
      </c>
      <c r="D20" s="196">
        <f t="shared" si="8"/>
        <v>134.397</v>
      </c>
      <c r="E20" s="199">
        <f t="shared" si="9"/>
        <v>0.012267078888661813</v>
      </c>
      <c r="F20" s="197">
        <v>102.107</v>
      </c>
      <c r="G20" s="196">
        <v>0.6759999999999999</v>
      </c>
      <c r="H20" s="196">
        <f t="shared" si="10"/>
        <v>102.783</v>
      </c>
      <c r="I20" s="198">
        <f t="shared" si="11"/>
        <v>0.30758004728408395</v>
      </c>
      <c r="J20" s="197">
        <v>134.267</v>
      </c>
      <c r="K20" s="196">
        <v>0.13</v>
      </c>
      <c r="L20" s="196">
        <f t="shared" si="12"/>
        <v>134.397</v>
      </c>
      <c r="M20" s="198">
        <f t="shared" si="13"/>
        <v>0.012267078888661813</v>
      </c>
      <c r="N20" s="197">
        <v>102.107</v>
      </c>
      <c r="O20" s="196">
        <v>0.6759999999999999</v>
      </c>
      <c r="P20" s="196">
        <f t="shared" si="14"/>
        <v>102.783</v>
      </c>
      <c r="Q20" s="195">
        <f t="shared" si="15"/>
        <v>0.30758004728408395</v>
      </c>
    </row>
    <row r="21" spans="1:17" s="187" customFormat="1" ht="18" customHeight="1">
      <c r="A21" s="201" t="s">
        <v>277</v>
      </c>
      <c r="B21" s="200">
        <v>115.481</v>
      </c>
      <c r="C21" s="196">
        <v>0</v>
      </c>
      <c r="D21" s="196">
        <f t="shared" si="8"/>
        <v>115.481</v>
      </c>
      <c r="E21" s="199">
        <f t="shared" si="9"/>
        <v>0.010540522014193433</v>
      </c>
      <c r="F21" s="197">
        <v>125.11</v>
      </c>
      <c r="G21" s="196">
        <v>0.16</v>
      </c>
      <c r="H21" s="196">
        <f t="shared" si="10"/>
        <v>125.27</v>
      </c>
      <c r="I21" s="198">
        <f t="shared" si="11"/>
        <v>-0.07814321066496366</v>
      </c>
      <c r="J21" s="197">
        <v>115.481</v>
      </c>
      <c r="K21" s="196"/>
      <c r="L21" s="196">
        <f t="shared" si="12"/>
        <v>115.481</v>
      </c>
      <c r="M21" s="198">
        <f t="shared" si="13"/>
        <v>0.010540522014193433</v>
      </c>
      <c r="N21" s="197">
        <v>125.11</v>
      </c>
      <c r="O21" s="196">
        <v>0.16</v>
      </c>
      <c r="P21" s="196">
        <f t="shared" si="14"/>
        <v>125.27</v>
      </c>
      <c r="Q21" s="195">
        <f t="shared" si="15"/>
        <v>-0.07814321066496366</v>
      </c>
    </row>
    <row r="22" spans="1:17" s="187" customFormat="1" ht="18" customHeight="1">
      <c r="A22" s="201" t="s">
        <v>290</v>
      </c>
      <c r="B22" s="200">
        <v>104.02300000000001</v>
      </c>
      <c r="C22" s="196">
        <v>6.76</v>
      </c>
      <c r="D22" s="196">
        <f t="shared" si="8"/>
        <v>110.78300000000002</v>
      </c>
      <c r="E22" s="199">
        <f t="shared" si="9"/>
        <v>0.010111712318895674</v>
      </c>
      <c r="F22" s="197">
        <v>73.42700000000002</v>
      </c>
      <c r="G22" s="196"/>
      <c r="H22" s="196">
        <f t="shared" si="10"/>
        <v>73.42700000000002</v>
      </c>
      <c r="I22" s="198">
        <f t="shared" si="11"/>
        <v>0.5087501872608167</v>
      </c>
      <c r="J22" s="197">
        <v>104.02300000000001</v>
      </c>
      <c r="K22" s="196">
        <v>6.76</v>
      </c>
      <c r="L22" s="196">
        <f t="shared" si="12"/>
        <v>110.78300000000002</v>
      </c>
      <c r="M22" s="198">
        <f t="shared" si="13"/>
        <v>0.010111712318895674</v>
      </c>
      <c r="N22" s="197">
        <v>73.42700000000002</v>
      </c>
      <c r="O22" s="196"/>
      <c r="P22" s="196">
        <f t="shared" si="14"/>
        <v>73.42700000000002</v>
      </c>
      <c r="Q22" s="195">
        <f t="shared" si="15"/>
        <v>0.5087501872608167</v>
      </c>
    </row>
    <row r="23" spans="1:17" s="187" customFormat="1" ht="18" customHeight="1">
      <c r="A23" s="201" t="s">
        <v>276</v>
      </c>
      <c r="B23" s="200">
        <v>106.72</v>
      </c>
      <c r="C23" s="196">
        <v>0</v>
      </c>
      <c r="D23" s="196">
        <f t="shared" si="8"/>
        <v>106.72</v>
      </c>
      <c r="E23" s="199">
        <f t="shared" si="9"/>
        <v>0.009740862214171364</v>
      </c>
      <c r="F23" s="197">
        <v>127.65100000000001</v>
      </c>
      <c r="G23" s="196"/>
      <c r="H23" s="196">
        <f t="shared" si="10"/>
        <v>127.65100000000001</v>
      </c>
      <c r="I23" s="198">
        <f t="shared" si="11"/>
        <v>-0.16397051335281365</v>
      </c>
      <c r="J23" s="197">
        <v>106.72</v>
      </c>
      <c r="K23" s="196"/>
      <c r="L23" s="196">
        <f t="shared" si="12"/>
        <v>106.72</v>
      </c>
      <c r="M23" s="198">
        <f t="shared" si="13"/>
        <v>0.009740862214171364</v>
      </c>
      <c r="N23" s="197">
        <v>127.65100000000001</v>
      </c>
      <c r="O23" s="196"/>
      <c r="P23" s="196">
        <f t="shared" si="14"/>
        <v>127.65100000000001</v>
      </c>
      <c r="Q23" s="195">
        <f t="shared" si="15"/>
        <v>-0.16397051335281365</v>
      </c>
    </row>
    <row r="24" spans="1:17" s="187" customFormat="1" ht="18" customHeight="1">
      <c r="A24" s="201" t="s">
        <v>303</v>
      </c>
      <c r="B24" s="200">
        <v>92.47900000000001</v>
      </c>
      <c r="C24" s="196">
        <v>1.43</v>
      </c>
      <c r="D24" s="196">
        <f t="shared" si="8"/>
        <v>93.90900000000002</v>
      </c>
      <c r="E24" s="199">
        <f t="shared" si="9"/>
        <v>0.00857153888372019</v>
      </c>
      <c r="F24" s="197">
        <v>76.845</v>
      </c>
      <c r="G24" s="196">
        <v>0.07</v>
      </c>
      <c r="H24" s="196">
        <f t="shared" si="10"/>
        <v>76.91499999999999</v>
      </c>
      <c r="I24" s="198">
        <f t="shared" si="11"/>
        <v>0.22094519924592126</v>
      </c>
      <c r="J24" s="197">
        <v>92.47900000000001</v>
      </c>
      <c r="K24" s="196">
        <v>1.43</v>
      </c>
      <c r="L24" s="196">
        <f t="shared" si="12"/>
        <v>93.90900000000002</v>
      </c>
      <c r="M24" s="198">
        <f t="shared" si="13"/>
        <v>0.00857153888372019</v>
      </c>
      <c r="N24" s="197">
        <v>76.845</v>
      </c>
      <c r="O24" s="196">
        <v>0.07</v>
      </c>
      <c r="P24" s="196">
        <f t="shared" si="14"/>
        <v>76.91499999999999</v>
      </c>
      <c r="Q24" s="195">
        <f t="shared" si="15"/>
        <v>0.22094519924592126</v>
      </c>
    </row>
    <row r="25" spans="1:17" s="187" customFormat="1" ht="18" customHeight="1">
      <c r="A25" s="201" t="s">
        <v>287</v>
      </c>
      <c r="B25" s="200">
        <v>50.028000000000006</v>
      </c>
      <c r="C25" s="196">
        <v>36.051</v>
      </c>
      <c r="D25" s="196">
        <f t="shared" si="8"/>
        <v>86.07900000000001</v>
      </c>
      <c r="E25" s="199">
        <f t="shared" si="9"/>
        <v>0.007856856058223921</v>
      </c>
      <c r="F25" s="197">
        <v>46.566</v>
      </c>
      <c r="G25" s="196">
        <v>30.824</v>
      </c>
      <c r="H25" s="196">
        <f t="shared" si="10"/>
        <v>77.39</v>
      </c>
      <c r="I25" s="198">
        <f t="shared" si="11"/>
        <v>0.11227548778912011</v>
      </c>
      <c r="J25" s="197">
        <v>50.028000000000006</v>
      </c>
      <c r="K25" s="196">
        <v>36.051</v>
      </c>
      <c r="L25" s="196">
        <f t="shared" si="12"/>
        <v>86.07900000000001</v>
      </c>
      <c r="M25" s="198">
        <f t="shared" si="13"/>
        <v>0.007856856058223921</v>
      </c>
      <c r="N25" s="197">
        <v>46.566</v>
      </c>
      <c r="O25" s="196">
        <v>30.824</v>
      </c>
      <c r="P25" s="196">
        <f t="shared" si="14"/>
        <v>77.39</v>
      </c>
      <c r="Q25" s="195">
        <f t="shared" si="15"/>
        <v>0.11227548778912011</v>
      </c>
    </row>
    <row r="26" spans="1:17" s="187" customFormat="1" ht="18" customHeight="1">
      <c r="A26" s="201" t="s">
        <v>282</v>
      </c>
      <c r="B26" s="200">
        <v>59.120000000000005</v>
      </c>
      <c r="C26" s="196">
        <v>15.23</v>
      </c>
      <c r="D26" s="196">
        <f t="shared" si="8"/>
        <v>74.35000000000001</v>
      </c>
      <c r="E26" s="199">
        <f t="shared" si="9"/>
        <v>0.006786292219112078</v>
      </c>
      <c r="F26" s="197">
        <v>78.00999999999999</v>
      </c>
      <c r="G26" s="196">
        <v>21.497999999999998</v>
      </c>
      <c r="H26" s="196">
        <f t="shared" si="10"/>
        <v>99.50799999999998</v>
      </c>
      <c r="I26" s="198">
        <f t="shared" si="11"/>
        <v>-0.25282389355629675</v>
      </c>
      <c r="J26" s="197">
        <v>59.120000000000005</v>
      </c>
      <c r="K26" s="196">
        <v>15.23</v>
      </c>
      <c r="L26" s="196">
        <f t="shared" si="12"/>
        <v>74.35000000000001</v>
      </c>
      <c r="M26" s="198">
        <f t="shared" si="13"/>
        <v>0.006786292219112078</v>
      </c>
      <c r="N26" s="197">
        <v>78.00999999999999</v>
      </c>
      <c r="O26" s="196">
        <v>21.497999999999998</v>
      </c>
      <c r="P26" s="196">
        <f t="shared" si="14"/>
        <v>99.50799999999998</v>
      </c>
      <c r="Q26" s="195">
        <f t="shared" si="15"/>
        <v>-0.25282389355629675</v>
      </c>
    </row>
    <row r="27" spans="1:17" s="187" customFormat="1" ht="18" customHeight="1">
      <c r="A27" s="201" t="s">
        <v>283</v>
      </c>
      <c r="B27" s="200">
        <v>68.57900000000001</v>
      </c>
      <c r="C27" s="196">
        <v>0</v>
      </c>
      <c r="D27" s="196">
        <f t="shared" si="8"/>
        <v>68.57900000000001</v>
      </c>
      <c r="E27" s="199">
        <f t="shared" si="9"/>
        <v>0.00625954450698705</v>
      </c>
      <c r="F27" s="197">
        <v>74.149</v>
      </c>
      <c r="G27" s="196">
        <v>1.134</v>
      </c>
      <c r="H27" s="196">
        <f t="shared" si="10"/>
        <v>75.283</v>
      </c>
      <c r="I27" s="198">
        <f t="shared" si="11"/>
        <v>-0.08905064888487435</v>
      </c>
      <c r="J27" s="197">
        <v>68.57900000000001</v>
      </c>
      <c r="K27" s="196"/>
      <c r="L27" s="196">
        <f t="shared" si="12"/>
        <v>68.57900000000001</v>
      </c>
      <c r="M27" s="198">
        <f t="shared" si="13"/>
        <v>0.00625954450698705</v>
      </c>
      <c r="N27" s="197">
        <v>74.149</v>
      </c>
      <c r="O27" s="196">
        <v>1.134</v>
      </c>
      <c r="P27" s="196">
        <f t="shared" si="14"/>
        <v>75.283</v>
      </c>
      <c r="Q27" s="195">
        <f t="shared" si="15"/>
        <v>-0.08905064888487435</v>
      </c>
    </row>
    <row r="28" spans="1:17" s="187" customFormat="1" ht="18" customHeight="1">
      <c r="A28" s="201" t="s">
        <v>289</v>
      </c>
      <c r="B28" s="200">
        <v>60.42</v>
      </c>
      <c r="C28" s="196">
        <v>0.07</v>
      </c>
      <c r="D28" s="196">
        <f t="shared" si="8"/>
        <v>60.49</v>
      </c>
      <c r="E28" s="199">
        <f t="shared" si="9"/>
        <v>0.005521221470532476</v>
      </c>
      <c r="F28" s="197">
        <v>10.152</v>
      </c>
      <c r="G28" s="196"/>
      <c r="H28" s="196">
        <f t="shared" si="10"/>
        <v>10.152</v>
      </c>
      <c r="I28" s="198">
        <f t="shared" si="11"/>
        <v>4.958431836091411</v>
      </c>
      <c r="J28" s="197">
        <v>60.42</v>
      </c>
      <c r="K28" s="196">
        <v>0.07</v>
      </c>
      <c r="L28" s="196">
        <f t="shared" si="12"/>
        <v>60.49</v>
      </c>
      <c r="M28" s="198">
        <f t="shared" si="13"/>
        <v>0.005521221470532476</v>
      </c>
      <c r="N28" s="197">
        <v>10.152</v>
      </c>
      <c r="O28" s="196"/>
      <c r="P28" s="196">
        <f t="shared" si="14"/>
        <v>10.152</v>
      </c>
      <c r="Q28" s="195">
        <f t="shared" si="15"/>
        <v>4.958431836091411</v>
      </c>
    </row>
    <row r="29" spans="1:17" s="187" customFormat="1" ht="18" customHeight="1">
      <c r="A29" s="201" t="s">
        <v>285</v>
      </c>
      <c r="B29" s="200">
        <v>47.898999999999994</v>
      </c>
      <c r="C29" s="196">
        <v>5.571</v>
      </c>
      <c r="D29" s="196">
        <f t="shared" si="8"/>
        <v>53.46999999999999</v>
      </c>
      <c r="E29" s="199">
        <f t="shared" si="9"/>
        <v>0.004880471351122027</v>
      </c>
      <c r="F29" s="197">
        <v>33.76199999999999</v>
      </c>
      <c r="G29" s="196">
        <v>3.6159999999999997</v>
      </c>
      <c r="H29" s="196">
        <f t="shared" si="10"/>
        <v>37.37799999999999</v>
      </c>
      <c r="I29" s="198">
        <f t="shared" si="11"/>
        <v>0.43052062710685424</v>
      </c>
      <c r="J29" s="197">
        <v>47.898999999999994</v>
      </c>
      <c r="K29" s="196">
        <v>5.571</v>
      </c>
      <c r="L29" s="196">
        <f t="shared" si="12"/>
        <v>53.46999999999999</v>
      </c>
      <c r="M29" s="198">
        <f t="shared" si="13"/>
        <v>0.004880471351122027</v>
      </c>
      <c r="N29" s="197">
        <v>33.76199999999999</v>
      </c>
      <c r="O29" s="196">
        <v>3.6159999999999997</v>
      </c>
      <c r="P29" s="196">
        <f t="shared" si="14"/>
        <v>37.37799999999999</v>
      </c>
      <c r="Q29" s="195">
        <f t="shared" si="15"/>
        <v>0.43052062710685424</v>
      </c>
    </row>
    <row r="30" spans="1:17" s="187" customFormat="1" ht="18" customHeight="1">
      <c r="A30" s="201" t="s">
        <v>298</v>
      </c>
      <c r="B30" s="200">
        <v>46.146</v>
      </c>
      <c r="C30" s="196">
        <v>0</v>
      </c>
      <c r="D30" s="196">
        <f aca="true" t="shared" si="16" ref="D30:D38">C30+B30</f>
        <v>46.146</v>
      </c>
      <c r="E30" s="199">
        <f aca="true" t="shared" si="17" ref="E30:E38">D30/$D$8</f>
        <v>0.0042119736481929515</v>
      </c>
      <c r="F30" s="197">
        <v>36.473</v>
      </c>
      <c r="G30" s="196"/>
      <c r="H30" s="196">
        <f aca="true" t="shared" si="18" ref="H30:H38">G30+F30</f>
        <v>36.473</v>
      </c>
      <c r="I30" s="198">
        <f aca="true" t="shared" si="19" ref="I30:I38">(D30/H30-1)</f>
        <v>0.26520988128204426</v>
      </c>
      <c r="J30" s="197">
        <v>46.146</v>
      </c>
      <c r="K30" s="196"/>
      <c r="L30" s="196">
        <f aca="true" t="shared" si="20" ref="L30:L38">K30+J30</f>
        <v>46.146</v>
      </c>
      <c r="M30" s="198">
        <f aca="true" t="shared" si="21" ref="M30:M38">(L30/$L$8)</f>
        <v>0.0042119736481929515</v>
      </c>
      <c r="N30" s="197">
        <v>36.473</v>
      </c>
      <c r="O30" s="196"/>
      <c r="P30" s="196">
        <f aca="true" t="shared" si="22" ref="P30:P38">O30+N30</f>
        <v>36.473</v>
      </c>
      <c r="Q30" s="195">
        <f aca="true" t="shared" si="23" ref="Q30:Q38">(L30/P30-1)</f>
        <v>0.26520988128204426</v>
      </c>
    </row>
    <row r="31" spans="1:17" s="187" customFormat="1" ht="18" customHeight="1">
      <c r="A31" s="201" t="s">
        <v>271</v>
      </c>
      <c r="B31" s="200">
        <v>42.29</v>
      </c>
      <c r="C31" s="196">
        <v>0</v>
      </c>
      <c r="D31" s="196">
        <f t="shared" si="16"/>
        <v>42.29</v>
      </c>
      <c r="E31" s="199">
        <f t="shared" si="17"/>
        <v>0.0038600174572461297</v>
      </c>
      <c r="F31" s="197">
        <v>20.094</v>
      </c>
      <c r="G31" s="196"/>
      <c r="H31" s="196">
        <f t="shared" si="18"/>
        <v>20.094</v>
      </c>
      <c r="I31" s="198">
        <f t="shared" si="19"/>
        <v>1.104608340798248</v>
      </c>
      <c r="J31" s="197">
        <v>42.29</v>
      </c>
      <c r="K31" s="196"/>
      <c r="L31" s="196">
        <f t="shared" si="20"/>
        <v>42.29</v>
      </c>
      <c r="M31" s="198">
        <f t="shared" si="21"/>
        <v>0.0038600174572461297</v>
      </c>
      <c r="N31" s="197">
        <v>20.094</v>
      </c>
      <c r="O31" s="196"/>
      <c r="P31" s="196">
        <f t="shared" si="22"/>
        <v>20.094</v>
      </c>
      <c r="Q31" s="195">
        <f t="shared" si="23"/>
        <v>1.104608340798248</v>
      </c>
    </row>
    <row r="32" spans="1:17" s="187" customFormat="1" ht="18" customHeight="1">
      <c r="A32" s="201" t="s">
        <v>291</v>
      </c>
      <c r="B32" s="200">
        <v>36.85</v>
      </c>
      <c r="C32" s="196">
        <v>3.505</v>
      </c>
      <c r="D32" s="196">
        <f t="shared" si="16"/>
        <v>40.355000000000004</v>
      </c>
      <c r="E32" s="199">
        <f t="shared" si="17"/>
        <v>0.0036834004371522244</v>
      </c>
      <c r="F32" s="197">
        <v>26.15</v>
      </c>
      <c r="G32" s="196">
        <v>5.15</v>
      </c>
      <c r="H32" s="196">
        <f t="shared" si="18"/>
        <v>31.299999999999997</v>
      </c>
      <c r="I32" s="198">
        <f t="shared" si="19"/>
        <v>0.2892971246006393</v>
      </c>
      <c r="J32" s="197">
        <v>36.85</v>
      </c>
      <c r="K32" s="196">
        <v>3.505</v>
      </c>
      <c r="L32" s="196">
        <f t="shared" si="20"/>
        <v>40.355000000000004</v>
      </c>
      <c r="M32" s="198">
        <f t="shared" si="21"/>
        <v>0.0036834004371522244</v>
      </c>
      <c r="N32" s="197">
        <v>26.15</v>
      </c>
      <c r="O32" s="196">
        <v>5.15</v>
      </c>
      <c r="P32" s="196">
        <f t="shared" si="22"/>
        <v>31.299999999999997</v>
      </c>
      <c r="Q32" s="195">
        <f t="shared" si="23"/>
        <v>0.2892971246006393</v>
      </c>
    </row>
    <row r="33" spans="1:17" s="187" customFormat="1" ht="18" customHeight="1">
      <c r="A33" s="201" t="s">
        <v>297</v>
      </c>
      <c r="B33" s="200">
        <v>18.511000000000003</v>
      </c>
      <c r="C33" s="196">
        <v>18.886000000000003</v>
      </c>
      <c r="D33" s="196">
        <f t="shared" si="16"/>
        <v>37.397000000000006</v>
      </c>
      <c r="E33" s="199">
        <f t="shared" si="17"/>
        <v>0.003413409147520301</v>
      </c>
      <c r="F33" s="197">
        <v>19.389000000000003</v>
      </c>
      <c r="G33" s="196">
        <v>0.8330000000000002</v>
      </c>
      <c r="H33" s="196">
        <f t="shared" si="18"/>
        <v>20.222</v>
      </c>
      <c r="I33" s="198">
        <f t="shared" si="19"/>
        <v>0.8493225200276928</v>
      </c>
      <c r="J33" s="197">
        <v>18.511000000000003</v>
      </c>
      <c r="K33" s="196">
        <v>18.886000000000003</v>
      </c>
      <c r="L33" s="196">
        <f t="shared" si="20"/>
        <v>37.397000000000006</v>
      </c>
      <c r="M33" s="198">
        <f t="shared" si="21"/>
        <v>0.003413409147520301</v>
      </c>
      <c r="N33" s="197">
        <v>19.389000000000003</v>
      </c>
      <c r="O33" s="196">
        <v>0.8330000000000002</v>
      </c>
      <c r="P33" s="196">
        <f t="shared" si="22"/>
        <v>20.222</v>
      </c>
      <c r="Q33" s="195">
        <f t="shared" si="23"/>
        <v>0.8493225200276928</v>
      </c>
    </row>
    <row r="34" spans="1:17" s="187" customFormat="1" ht="18" customHeight="1">
      <c r="A34" s="201" t="s">
        <v>284</v>
      </c>
      <c r="B34" s="200">
        <v>30.572</v>
      </c>
      <c r="C34" s="196">
        <v>5.236999999999999</v>
      </c>
      <c r="D34" s="196">
        <f t="shared" si="16"/>
        <v>35.809</v>
      </c>
      <c r="E34" s="199">
        <f t="shared" si="17"/>
        <v>0.0032684645336137773</v>
      </c>
      <c r="F34" s="197">
        <v>35.86</v>
      </c>
      <c r="G34" s="196">
        <v>4.767</v>
      </c>
      <c r="H34" s="196">
        <f t="shared" si="18"/>
        <v>40.627</v>
      </c>
      <c r="I34" s="198">
        <f t="shared" si="19"/>
        <v>-0.11859108474659719</v>
      </c>
      <c r="J34" s="197">
        <v>30.572</v>
      </c>
      <c r="K34" s="196">
        <v>5.236999999999999</v>
      </c>
      <c r="L34" s="196">
        <f t="shared" si="20"/>
        <v>35.809</v>
      </c>
      <c r="M34" s="198">
        <f t="shared" si="21"/>
        <v>0.0032684645336137773</v>
      </c>
      <c r="N34" s="197">
        <v>35.86</v>
      </c>
      <c r="O34" s="196">
        <v>4.767</v>
      </c>
      <c r="P34" s="196">
        <f t="shared" si="22"/>
        <v>40.627</v>
      </c>
      <c r="Q34" s="195">
        <f t="shared" si="23"/>
        <v>-0.11859108474659719</v>
      </c>
    </row>
    <row r="35" spans="1:17" s="187" customFormat="1" ht="18" customHeight="1">
      <c r="A35" s="201" t="s">
        <v>299</v>
      </c>
      <c r="B35" s="200">
        <v>34.900999999999996</v>
      </c>
      <c r="C35" s="196">
        <v>0</v>
      </c>
      <c r="D35" s="196">
        <f t="shared" si="16"/>
        <v>34.900999999999996</v>
      </c>
      <c r="E35" s="199">
        <f t="shared" si="17"/>
        <v>0.00318558688284103</v>
      </c>
      <c r="F35" s="197">
        <v>40.583</v>
      </c>
      <c r="G35" s="196">
        <v>3</v>
      </c>
      <c r="H35" s="196">
        <f t="shared" si="18"/>
        <v>43.583</v>
      </c>
      <c r="I35" s="198">
        <f t="shared" si="19"/>
        <v>-0.19920611247504771</v>
      </c>
      <c r="J35" s="197">
        <v>34.900999999999996</v>
      </c>
      <c r="K35" s="196"/>
      <c r="L35" s="196">
        <f t="shared" si="20"/>
        <v>34.900999999999996</v>
      </c>
      <c r="M35" s="198">
        <f t="shared" si="21"/>
        <v>0.00318558688284103</v>
      </c>
      <c r="N35" s="197">
        <v>40.583</v>
      </c>
      <c r="O35" s="196">
        <v>3</v>
      </c>
      <c r="P35" s="196">
        <f t="shared" si="22"/>
        <v>43.583</v>
      </c>
      <c r="Q35" s="195">
        <f t="shared" si="23"/>
        <v>-0.19920611247504771</v>
      </c>
    </row>
    <row r="36" spans="1:17" s="187" customFormat="1" ht="18" customHeight="1">
      <c r="A36" s="201" t="s">
        <v>286</v>
      </c>
      <c r="B36" s="200">
        <v>27.566</v>
      </c>
      <c r="C36" s="196">
        <v>1.697</v>
      </c>
      <c r="D36" s="196">
        <f t="shared" si="16"/>
        <v>29.262999999999998</v>
      </c>
      <c r="E36" s="199">
        <f t="shared" si="17"/>
        <v>0.0026709787385054027</v>
      </c>
      <c r="F36" s="197">
        <v>29.527</v>
      </c>
      <c r="G36" s="196">
        <v>2.126</v>
      </c>
      <c r="H36" s="196">
        <f t="shared" si="18"/>
        <v>31.653000000000002</v>
      </c>
      <c r="I36" s="198">
        <f t="shared" si="19"/>
        <v>-0.07550627112753938</v>
      </c>
      <c r="J36" s="197">
        <v>27.566</v>
      </c>
      <c r="K36" s="196">
        <v>1.697</v>
      </c>
      <c r="L36" s="196">
        <f t="shared" si="20"/>
        <v>29.262999999999998</v>
      </c>
      <c r="M36" s="198">
        <f t="shared" si="21"/>
        <v>0.0026709787385054027</v>
      </c>
      <c r="N36" s="197">
        <v>29.527</v>
      </c>
      <c r="O36" s="196">
        <v>2.126</v>
      </c>
      <c r="P36" s="196">
        <f t="shared" si="22"/>
        <v>31.653000000000002</v>
      </c>
      <c r="Q36" s="195">
        <f t="shared" si="23"/>
        <v>-0.07550627112753938</v>
      </c>
    </row>
    <row r="37" spans="1:17" s="187" customFormat="1" ht="18" customHeight="1">
      <c r="A37" s="201" t="s">
        <v>312</v>
      </c>
      <c r="B37" s="200">
        <v>22.456</v>
      </c>
      <c r="C37" s="196">
        <v>0</v>
      </c>
      <c r="D37" s="196">
        <f t="shared" si="16"/>
        <v>22.456</v>
      </c>
      <c r="E37" s="199">
        <f t="shared" si="17"/>
        <v>0.0020496701825471527</v>
      </c>
      <c r="F37" s="197">
        <v>16.865</v>
      </c>
      <c r="G37" s="196"/>
      <c r="H37" s="196">
        <f t="shared" si="18"/>
        <v>16.865</v>
      </c>
      <c r="I37" s="198">
        <f t="shared" si="19"/>
        <v>0.33151497183516176</v>
      </c>
      <c r="J37" s="197">
        <v>22.456</v>
      </c>
      <c r="K37" s="196"/>
      <c r="L37" s="196">
        <f t="shared" si="20"/>
        <v>22.456</v>
      </c>
      <c r="M37" s="198">
        <f t="shared" si="21"/>
        <v>0.0020496701825471527</v>
      </c>
      <c r="N37" s="197">
        <v>16.865</v>
      </c>
      <c r="O37" s="196"/>
      <c r="P37" s="196">
        <f t="shared" si="22"/>
        <v>16.865</v>
      </c>
      <c r="Q37" s="195">
        <f t="shared" si="23"/>
        <v>0.33151497183516176</v>
      </c>
    </row>
    <row r="38" spans="1:17" s="187" customFormat="1" ht="18" customHeight="1">
      <c r="A38" s="201" t="s">
        <v>306</v>
      </c>
      <c r="B38" s="200">
        <v>0</v>
      </c>
      <c r="C38" s="196">
        <v>21.337</v>
      </c>
      <c r="D38" s="196">
        <f t="shared" si="16"/>
        <v>21.337</v>
      </c>
      <c r="E38" s="199">
        <f t="shared" si="17"/>
        <v>0.0019475335182137779</v>
      </c>
      <c r="F38" s="197"/>
      <c r="G38" s="196">
        <v>40.655</v>
      </c>
      <c r="H38" s="196">
        <f t="shared" si="18"/>
        <v>40.655</v>
      </c>
      <c r="I38" s="198">
        <f t="shared" si="19"/>
        <v>-0.47516910589103434</v>
      </c>
      <c r="J38" s="197"/>
      <c r="K38" s="196">
        <v>21.337</v>
      </c>
      <c r="L38" s="196">
        <f t="shared" si="20"/>
        <v>21.337</v>
      </c>
      <c r="M38" s="198">
        <f t="shared" si="21"/>
        <v>0.0019475335182137779</v>
      </c>
      <c r="N38" s="197"/>
      <c r="O38" s="196">
        <v>40.655</v>
      </c>
      <c r="P38" s="196">
        <f t="shared" si="22"/>
        <v>40.655</v>
      </c>
      <c r="Q38" s="195">
        <f t="shared" si="23"/>
        <v>-0.47516910589103434</v>
      </c>
    </row>
    <row r="39" spans="1:17" s="187" customFormat="1" ht="18" customHeight="1">
      <c r="A39" s="201" t="s">
        <v>309</v>
      </c>
      <c r="B39" s="200">
        <v>0.317</v>
      </c>
      <c r="C39" s="196">
        <v>16.738</v>
      </c>
      <c r="D39" s="196">
        <f aca="true" t="shared" si="24" ref="D39:D46">C39+B39</f>
        <v>17.055</v>
      </c>
      <c r="E39" s="199">
        <f aca="true" t="shared" si="25" ref="E39:E46">D39/$D$8</f>
        <v>0.0015566942003625618</v>
      </c>
      <c r="F39" s="197">
        <v>0.052</v>
      </c>
      <c r="G39" s="196">
        <v>24.215</v>
      </c>
      <c r="H39" s="196">
        <f aca="true" t="shared" si="26" ref="H39:H46">G39+F39</f>
        <v>24.267</v>
      </c>
      <c r="I39" s="198">
        <f aca="true" t="shared" si="27" ref="I39:I46">(D39/H39-1)</f>
        <v>-0.29719371986648535</v>
      </c>
      <c r="J39" s="197">
        <v>0.317</v>
      </c>
      <c r="K39" s="196">
        <v>16.738</v>
      </c>
      <c r="L39" s="196">
        <f aca="true" t="shared" si="28" ref="L39:L46">K39+J39</f>
        <v>17.055</v>
      </c>
      <c r="M39" s="198">
        <f aca="true" t="shared" si="29" ref="M39:M46">(L39/$L$8)</f>
        <v>0.0015566942003625618</v>
      </c>
      <c r="N39" s="197">
        <v>0.052</v>
      </c>
      <c r="O39" s="196">
        <v>24.215</v>
      </c>
      <c r="P39" s="196">
        <f aca="true" t="shared" si="30" ref="P39:P46">O39+N39</f>
        <v>24.267</v>
      </c>
      <c r="Q39" s="195">
        <f aca="true" t="shared" si="31" ref="Q39:Q46">(L39/P39-1)</f>
        <v>-0.29719371986648535</v>
      </c>
    </row>
    <row r="40" spans="1:17" s="187" customFormat="1" ht="18" customHeight="1">
      <c r="A40" s="201" t="s">
        <v>292</v>
      </c>
      <c r="B40" s="200">
        <v>16.844</v>
      </c>
      <c r="C40" s="196">
        <v>0.11</v>
      </c>
      <c r="D40" s="196">
        <f t="shared" si="24"/>
        <v>16.954</v>
      </c>
      <c r="E40" s="199">
        <f t="shared" si="25"/>
        <v>0.0015474754308382806</v>
      </c>
      <c r="F40" s="197">
        <v>26.662999999999997</v>
      </c>
      <c r="G40" s="196">
        <v>0.069</v>
      </c>
      <c r="H40" s="196">
        <f t="shared" si="26"/>
        <v>26.731999999999996</v>
      </c>
      <c r="I40" s="198">
        <f t="shared" si="27"/>
        <v>-0.365778841837498</v>
      </c>
      <c r="J40" s="197">
        <v>16.844</v>
      </c>
      <c r="K40" s="196">
        <v>0.11</v>
      </c>
      <c r="L40" s="196">
        <f t="shared" si="28"/>
        <v>16.954</v>
      </c>
      <c r="M40" s="198">
        <f t="shared" si="29"/>
        <v>0.0015474754308382806</v>
      </c>
      <c r="N40" s="197">
        <v>26.662999999999997</v>
      </c>
      <c r="O40" s="196">
        <v>0.069</v>
      </c>
      <c r="P40" s="196">
        <f t="shared" si="30"/>
        <v>26.731999999999996</v>
      </c>
      <c r="Q40" s="195">
        <f t="shared" si="31"/>
        <v>-0.365778841837498</v>
      </c>
    </row>
    <row r="41" spans="1:17" s="187" customFormat="1" ht="18" customHeight="1">
      <c r="A41" s="201" t="s">
        <v>310</v>
      </c>
      <c r="B41" s="200">
        <v>0.032</v>
      </c>
      <c r="C41" s="196">
        <v>16.281</v>
      </c>
      <c r="D41" s="196">
        <f t="shared" si="24"/>
        <v>16.313</v>
      </c>
      <c r="E41" s="199">
        <f t="shared" si="25"/>
        <v>0.0014889681905901184</v>
      </c>
      <c r="F41" s="197">
        <v>0.089</v>
      </c>
      <c r="G41" s="196">
        <v>12.902000000000001</v>
      </c>
      <c r="H41" s="196">
        <f t="shared" si="26"/>
        <v>12.991000000000001</v>
      </c>
      <c r="I41" s="198">
        <f t="shared" si="27"/>
        <v>0.2557154953429295</v>
      </c>
      <c r="J41" s="197">
        <v>0.032</v>
      </c>
      <c r="K41" s="196">
        <v>16.281</v>
      </c>
      <c r="L41" s="196">
        <f t="shared" si="28"/>
        <v>16.313</v>
      </c>
      <c r="M41" s="198">
        <f t="shared" si="29"/>
        <v>0.0014889681905901184</v>
      </c>
      <c r="N41" s="197">
        <v>0.089</v>
      </c>
      <c r="O41" s="196">
        <v>12.902000000000001</v>
      </c>
      <c r="P41" s="196">
        <f t="shared" si="30"/>
        <v>12.991000000000001</v>
      </c>
      <c r="Q41" s="195">
        <f t="shared" si="31"/>
        <v>0.2557154953429295</v>
      </c>
    </row>
    <row r="42" spans="1:17" s="187" customFormat="1" ht="18" customHeight="1">
      <c r="A42" s="201" t="s">
        <v>288</v>
      </c>
      <c r="B42" s="200">
        <v>12.866000000000001</v>
      </c>
      <c r="C42" s="196">
        <v>3.266</v>
      </c>
      <c r="D42" s="196">
        <f t="shared" si="24"/>
        <v>16.132</v>
      </c>
      <c r="E42" s="199">
        <f t="shared" si="25"/>
        <v>0.0014724474254030403</v>
      </c>
      <c r="F42" s="197">
        <v>26.628</v>
      </c>
      <c r="G42" s="196">
        <v>1.421</v>
      </c>
      <c r="H42" s="196">
        <f t="shared" si="26"/>
        <v>28.049</v>
      </c>
      <c r="I42" s="198">
        <f t="shared" si="27"/>
        <v>-0.4248636315020142</v>
      </c>
      <c r="J42" s="197">
        <v>12.866000000000001</v>
      </c>
      <c r="K42" s="196">
        <v>3.266</v>
      </c>
      <c r="L42" s="196">
        <f t="shared" si="28"/>
        <v>16.132</v>
      </c>
      <c r="M42" s="198">
        <f t="shared" si="29"/>
        <v>0.0014724474254030403</v>
      </c>
      <c r="N42" s="197">
        <v>26.628</v>
      </c>
      <c r="O42" s="196">
        <v>1.421</v>
      </c>
      <c r="P42" s="196">
        <f t="shared" si="30"/>
        <v>28.049</v>
      </c>
      <c r="Q42" s="195">
        <f t="shared" si="31"/>
        <v>-0.4248636315020142</v>
      </c>
    </row>
    <row r="43" spans="1:17" s="187" customFormat="1" ht="18" customHeight="1">
      <c r="A43" s="201" t="s">
        <v>302</v>
      </c>
      <c r="B43" s="200">
        <v>14.977</v>
      </c>
      <c r="C43" s="196">
        <v>0.835</v>
      </c>
      <c r="D43" s="196">
        <f t="shared" si="24"/>
        <v>15.812000000000001</v>
      </c>
      <c r="E43" s="199">
        <f t="shared" si="25"/>
        <v>0.0014432394427518517</v>
      </c>
      <c r="F43" s="197">
        <v>15.573</v>
      </c>
      <c r="G43" s="196">
        <v>0.67</v>
      </c>
      <c r="H43" s="196">
        <f t="shared" si="26"/>
        <v>16.243000000000002</v>
      </c>
      <c r="I43" s="198">
        <f t="shared" si="27"/>
        <v>-0.02653450717232042</v>
      </c>
      <c r="J43" s="197">
        <v>14.977</v>
      </c>
      <c r="K43" s="196">
        <v>0.835</v>
      </c>
      <c r="L43" s="196">
        <f t="shared" si="28"/>
        <v>15.812000000000001</v>
      </c>
      <c r="M43" s="198">
        <f t="shared" si="29"/>
        <v>0.0014432394427518517</v>
      </c>
      <c r="N43" s="197">
        <v>15.573</v>
      </c>
      <c r="O43" s="196">
        <v>0.67</v>
      </c>
      <c r="P43" s="196">
        <f t="shared" si="30"/>
        <v>16.243000000000002</v>
      </c>
      <c r="Q43" s="195">
        <f t="shared" si="31"/>
        <v>-0.02653450717232042</v>
      </c>
    </row>
    <row r="44" spans="1:17" s="187" customFormat="1" ht="18" customHeight="1">
      <c r="A44" s="201" t="s">
        <v>313</v>
      </c>
      <c r="B44" s="200">
        <v>8.142</v>
      </c>
      <c r="C44" s="196">
        <v>6.542</v>
      </c>
      <c r="D44" s="196">
        <f t="shared" si="24"/>
        <v>14.684</v>
      </c>
      <c r="E44" s="199">
        <f t="shared" si="25"/>
        <v>0.001340281303906412</v>
      </c>
      <c r="F44" s="197">
        <v>6.544</v>
      </c>
      <c r="G44" s="196">
        <v>5.121</v>
      </c>
      <c r="H44" s="196">
        <f t="shared" si="26"/>
        <v>11.665</v>
      </c>
      <c r="I44" s="198">
        <f t="shared" si="27"/>
        <v>0.25880840120017146</v>
      </c>
      <c r="J44" s="197">
        <v>8.142</v>
      </c>
      <c r="K44" s="196">
        <v>6.542</v>
      </c>
      <c r="L44" s="196">
        <f t="shared" si="28"/>
        <v>14.684</v>
      </c>
      <c r="M44" s="198">
        <f t="shared" si="29"/>
        <v>0.001340281303906412</v>
      </c>
      <c r="N44" s="197">
        <v>6.544</v>
      </c>
      <c r="O44" s="196">
        <v>5.121</v>
      </c>
      <c r="P44" s="196">
        <f t="shared" si="30"/>
        <v>11.665</v>
      </c>
      <c r="Q44" s="195">
        <f t="shared" si="31"/>
        <v>0.25880840120017146</v>
      </c>
    </row>
    <row r="45" spans="1:17" s="187" customFormat="1" ht="18" customHeight="1">
      <c r="A45" s="466" t="s">
        <v>296</v>
      </c>
      <c r="B45" s="467">
        <v>10.698</v>
      </c>
      <c r="C45" s="468">
        <v>0.63</v>
      </c>
      <c r="D45" s="468">
        <f t="shared" si="24"/>
        <v>11.328000000000001</v>
      </c>
      <c r="E45" s="469">
        <f t="shared" si="25"/>
        <v>0.0010339625858520728</v>
      </c>
      <c r="F45" s="470">
        <v>14.099</v>
      </c>
      <c r="G45" s="468">
        <v>0.3</v>
      </c>
      <c r="H45" s="468">
        <f t="shared" si="26"/>
        <v>14.399000000000001</v>
      </c>
      <c r="I45" s="471">
        <f t="shared" si="27"/>
        <v>-0.21327869990971593</v>
      </c>
      <c r="J45" s="470">
        <v>10.698</v>
      </c>
      <c r="K45" s="468">
        <v>0.63</v>
      </c>
      <c r="L45" s="468">
        <f t="shared" si="28"/>
        <v>11.328000000000001</v>
      </c>
      <c r="M45" s="471">
        <f t="shared" si="29"/>
        <v>0.0010339625858520728</v>
      </c>
      <c r="N45" s="470">
        <v>14.099</v>
      </c>
      <c r="O45" s="468">
        <v>0.3</v>
      </c>
      <c r="P45" s="468">
        <f t="shared" si="30"/>
        <v>14.399000000000001</v>
      </c>
      <c r="Q45" s="472">
        <f t="shared" si="31"/>
        <v>-0.21327869990971593</v>
      </c>
    </row>
    <row r="46" spans="1:17" s="187" customFormat="1" ht="18" customHeight="1">
      <c r="A46" s="201" t="s">
        <v>279</v>
      </c>
      <c r="B46" s="200">
        <v>10.232</v>
      </c>
      <c r="C46" s="196">
        <v>0</v>
      </c>
      <c r="D46" s="196">
        <f t="shared" si="24"/>
        <v>10.232</v>
      </c>
      <c r="E46" s="199">
        <f t="shared" si="25"/>
        <v>0.0009339252452717521</v>
      </c>
      <c r="F46" s="197">
        <v>5.806</v>
      </c>
      <c r="G46" s="196"/>
      <c r="H46" s="196">
        <f t="shared" si="26"/>
        <v>5.806</v>
      </c>
      <c r="I46" s="198">
        <f t="shared" si="27"/>
        <v>0.7623148467102996</v>
      </c>
      <c r="J46" s="197">
        <v>10.232</v>
      </c>
      <c r="K46" s="196"/>
      <c r="L46" s="196">
        <f t="shared" si="28"/>
        <v>10.232</v>
      </c>
      <c r="M46" s="198">
        <f t="shared" si="29"/>
        <v>0.0009339252452717521</v>
      </c>
      <c r="N46" s="197">
        <v>5.806</v>
      </c>
      <c r="O46" s="196"/>
      <c r="P46" s="196">
        <f t="shared" si="30"/>
        <v>5.806</v>
      </c>
      <c r="Q46" s="195">
        <f t="shared" si="31"/>
        <v>0.7623148467102996</v>
      </c>
    </row>
    <row r="47" spans="1:17" s="187" customFormat="1" ht="18" customHeight="1">
      <c r="A47" s="201" t="s">
        <v>300</v>
      </c>
      <c r="B47" s="200">
        <v>9.279</v>
      </c>
      <c r="C47" s="196">
        <v>0</v>
      </c>
      <c r="D47" s="196">
        <f>C47+B47</f>
        <v>9.279</v>
      </c>
      <c r="E47" s="199">
        <f>D47/$D$8</f>
        <v>0.0008469402219386814</v>
      </c>
      <c r="F47" s="197">
        <v>11.700999999999999</v>
      </c>
      <c r="G47" s="196">
        <v>1.572</v>
      </c>
      <c r="H47" s="196">
        <f>G47+F47</f>
        <v>13.273</v>
      </c>
      <c r="I47" s="198">
        <f>(D47/H47-1)</f>
        <v>-0.3009116251035937</v>
      </c>
      <c r="J47" s="197">
        <v>9.279</v>
      </c>
      <c r="K47" s="196"/>
      <c r="L47" s="196">
        <f>K47+J47</f>
        <v>9.279</v>
      </c>
      <c r="M47" s="198">
        <f>(L47/$L$8)</f>
        <v>0.0008469402219386814</v>
      </c>
      <c r="N47" s="197">
        <v>11.700999999999999</v>
      </c>
      <c r="O47" s="196">
        <v>1.572</v>
      </c>
      <c r="P47" s="196">
        <f>O47+N47</f>
        <v>13.273</v>
      </c>
      <c r="Q47" s="195">
        <f>(L47/P47-1)</f>
        <v>-0.3009116251035937</v>
      </c>
    </row>
    <row r="48" spans="1:17" s="187" customFormat="1" ht="18" customHeight="1" thickBot="1">
      <c r="A48" s="493" t="s">
        <v>311</v>
      </c>
      <c r="B48" s="494">
        <v>1269.1710000000003</v>
      </c>
      <c r="C48" s="495">
        <v>796.6499999999993</v>
      </c>
      <c r="D48" s="495">
        <f>C48+B48</f>
        <v>2065.8209999999995</v>
      </c>
      <c r="E48" s="496">
        <f>D48/$D$8</f>
        <v>0.18855769977644016</v>
      </c>
      <c r="F48" s="497">
        <v>1167.2229999999995</v>
      </c>
      <c r="G48" s="495">
        <v>746.9749999999999</v>
      </c>
      <c r="H48" s="495">
        <f>G48+F48</f>
        <v>1914.1979999999994</v>
      </c>
      <c r="I48" s="498">
        <f>(D48/H48-1)</f>
        <v>0.0792096742343269</v>
      </c>
      <c r="J48" s="497">
        <v>1269.1710000000003</v>
      </c>
      <c r="K48" s="495">
        <v>796.6499999999993</v>
      </c>
      <c r="L48" s="495">
        <f>K48+J48</f>
        <v>2065.8209999999995</v>
      </c>
      <c r="M48" s="498">
        <f>(L48/$L$8)</f>
        <v>0.18855769977644016</v>
      </c>
      <c r="N48" s="497">
        <v>1167.2229999999995</v>
      </c>
      <c r="O48" s="495">
        <v>746.9749999999999</v>
      </c>
      <c r="P48" s="495">
        <f>O48+N48</f>
        <v>1914.1979999999994</v>
      </c>
      <c r="Q48" s="499">
        <f>(L48/P48-1)</f>
        <v>0.0792096742343269</v>
      </c>
    </row>
    <row r="49" ht="15" thickTop="1">
      <c r="A49" s="121" t="s">
        <v>143</v>
      </c>
    </row>
    <row r="50" ht="13.5" customHeight="1">
      <c r="A50" s="121" t="s">
        <v>53</v>
      </c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49:Q65536 I49:I65536 I3 Q3">
    <cfRule type="cellIs" priority="4" dxfId="91" operator="lessThan" stopIfTrue="1">
      <formula>0</formula>
    </cfRule>
  </conditionalFormatting>
  <conditionalFormatting sqref="I8:I48 Q8:Q48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32" t="s">
        <v>63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16.5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0" customFormat="1" ht="15.75" customHeight="1" thickBot="1" thickTop="1">
      <c r="A5" s="576" t="s">
        <v>62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>
      <c r="A6" s="577"/>
      <c r="B6" s="638" t="s">
        <v>199</v>
      </c>
      <c r="C6" s="639"/>
      <c r="D6" s="639"/>
      <c r="E6" s="639"/>
      <c r="F6" s="639"/>
      <c r="G6" s="635" t="s">
        <v>34</v>
      </c>
      <c r="H6" s="638" t="s">
        <v>200</v>
      </c>
      <c r="I6" s="639"/>
      <c r="J6" s="639"/>
      <c r="K6" s="639"/>
      <c r="L6" s="639"/>
      <c r="M6" s="646" t="s">
        <v>33</v>
      </c>
      <c r="N6" s="638" t="s">
        <v>201</v>
      </c>
      <c r="O6" s="639"/>
      <c r="P6" s="639"/>
      <c r="Q6" s="639"/>
      <c r="R6" s="639"/>
      <c r="S6" s="635" t="s">
        <v>34</v>
      </c>
      <c r="T6" s="638" t="s">
        <v>202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578"/>
      <c r="B7" s="627" t="s">
        <v>22</v>
      </c>
      <c r="C7" s="628"/>
      <c r="D7" s="629" t="s">
        <v>21</v>
      </c>
      <c r="E7" s="628"/>
      <c r="F7" s="630" t="s">
        <v>17</v>
      </c>
      <c r="G7" s="636"/>
      <c r="H7" s="627" t="s">
        <v>22</v>
      </c>
      <c r="I7" s="628"/>
      <c r="J7" s="629" t="s">
        <v>21</v>
      </c>
      <c r="K7" s="628"/>
      <c r="L7" s="630" t="s">
        <v>17</v>
      </c>
      <c r="M7" s="647"/>
      <c r="N7" s="627" t="s">
        <v>22</v>
      </c>
      <c r="O7" s="628"/>
      <c r="P7" s="629" t="s">
        <v>21</v>
      </c>
      <c r="Q7" s="628"/>
      <c r="R7" s="630" t="s">
        <v>17</v>
      </c>
      <c r="S7" s="636"/>
      <c r="T7" s="627" t="s">
        <v>22</v>
      </c>
      <c r="U7" s="628"/>
      <c r="V7" s="629" t="s">
        <v>21</v>
      </c>
      <c r="W7" s="628"/>
      <c r="X7" s="630" t="s">
        <v>17</v>
      </c>
      <c r="Y7" s="641"/>
    </row>
    <row r="8" spans="1:25" s="266" customFormat="1" ht="21" customHeight="1" thickBot="1">
      <c r="A8" s="579"/>
      <c r="B8" s="269" t="s">
        <v>19</v>
      </c>
      <c r="C8" s="267" t="s">
        <v>18</v>
      </c>
      <c r="D8" s="268" t="s">
        <v>19</v>
      </c>
      <c r="E8" s="267" t="s">
        <v>18</v>
      </c>
      <c r="F8" s="631"/>
      <c r="G8" s="637"/>
      <c r="H8" s="269" t="s">
        <v>19</v>
      </c>
      <c r="I8" s="267" t="s">
        <v>18</v>
      </c>
      <c r="J8" s="268" t="s">
        <v>19</v>
      </c>
      <c r="K8" s="267" t="s">
        <v>18</v>
      </c>
      <c r="L8" s="631"/>
      <c r="M8" s="648"/>
      <c r="N8" s="269" t="s">
        <v>19</v>
      </c>
      <c r="O8" s="267" t="s">
        <v>18</v>
      </c>
      <c r="P8" s="268" t="s">
        <v>19</v>
      </c>
      <c r="Q8" s="267" t="s">
        <v>18</v>
      </c>
      <c r="R8" s="631"/>
      <c r="S8" s="637"/>
      <c r="T8" s="269" t="s">
        <v>19</v>
      </c>
      <c r="U8" s="267" t="s">
        <v>18</v>
      </c>
      <c r="V8" s="268" t="s">
        <v>19</v>
      </c>
      <c r="W8" s="267" t="s">
        <v>18</v>
      </c>
      <c r="X8" s="631"/>
      <c r="Y8" s="642"/>
    </row>
    <row r="9" spans="1:25" s="259" customFormat="1" ht="18" customHeight="1" thickBot="1" thickTop="1">
      <c r="A9" s="265" t="s">
        <v>24</v>
      </c>
      <c r="B9" s="263">
        <f>B10+B30+B46+B55+B68+B73</f>
        <v>385032</v>
      </c>
      <c r="C9" s="262">
        <f>C10+C30+C46+C55+C68+C73</f>
        <v>376028</v>
      </c>
      <c r="D9" s="261">
        <f>D10+D30+D46+D55+D68+D73</f>
        <v>6241</v>
      </c>
      <c r="E9" s="262">
        <f>E10+E30+E46+E55+E68+E73</f>
        <v>6760</v>
      </c>
      <c r="F9" s="261">
        <f aca="true" t="shared" si="0" ref="F9:F44">SUM(B9:E9)</f>
        <v>774061</v>
      </c>
      <c r="G9" s="264">
        <f aca="true" t="shared" si="1" ref="G9:G44">F9/$F$9</f>
        <v>1</v>
      </c>
      <c r="H9" s="263">
        <f>H10+H30+H46+H55+H68+H73</f>
        <v>349961</v>
      </c>
      <c r="I9" s="262">
        <f>I10+I30+I46+I55+I68+I73</f>
        <v>327280</v>
      </c>
      <c r="J9" s="261">
        <f>J10+J30+J46+J55+J68+J73</f>
        <v>2744</v>
      </c>
      <c r="K9" s="262">
        <f>K10+K30+K46+K55+K68+K73</f>
        <v>2474</v>
      </c>
      <c r="L9" s="261">
        <f aca="true" t="shared" si="2" ref="L9:L44">SUM(H9:K9)</f>
        <v>682459</v>
      </c>
      <c r="M9" s="486">
        <f aca="true" t="shared" si="3" ref="M9:M43">IF(ISERROR(F9/L9-1),"         /0",(F9/L9-1))</f>
        <v>0.13422344785547557</v>
      </c>
      <c r="N9" s="263">
        <f>N10+N30+N46+N55+N68+N73</f>
        <v>385032</v>
      </c>
      <c r="O9" s="262">
        <f>O10+O30+O46+O55+O68+O73</f>
        <v>376028</v>
      </c>
      <c r="P9" s="261">
        <f>P10+P30+P46+P55+P68+P73</f>
        <v>6241</v>
      </c>
      <c r="Q9" s="262">
        <f>Q10+Q30+Q46+Q55+Q68+Q73</f>
        <v>6760</v>
      </c>
      <c r="R9" s="261">
        <f aca="true" t="shared" si="4" ref="R9:R44">SUM(N9:Q9)</f>
        <v>774061</v>
      </c>
      <c r="S9" s="264">
        <f aca="true" t="shared" si="5" ref="S9:S44">R9/$R$9</f>
        <v>1</v>
      </c>
      <c r="T9" s="263">
        <f>T10+T30+T46+T55+T68+T73</f>
        <v>349961</v>
      </c>
      <c r="U9" s="262">
        <f>U10+U30+U46+U55+U68+U73</f>
        <v>327280</v>
      </c>
      <c r="V9" s="261">
        <f>V10+V30+V46+V55+V68+V73</f>
        <v>2744</v>
      </c>
      <c r="W9" s="262">
        <f>W10+W30+W46+W55+W68+W73</f>
        <v>2474</v>
      </c>
      <c r="X9" s="261">
        <f aca="true" t="shared" si="6" ref="X9:X44">SUM(T9:W9)</f>
        <v>682459</v>
      </c>
      <c r="Y9" s="260">
        <f aca="true" t="shared" si="7" ref="Y9:Y43">IF(ISERROR(R9/X9-1),"         /0",(R9/X9-1))</f>
        <v>0.13422344785547557</v>
      </c>
    </row>
    <row r="10" spans="1:25" s="236" customFormat="1" ht="19.5" customHeight="1">
      <c r="A10" s="243" t="s">
        <v>61</v>
      </c>
      <c r="B10" s="240">
        <f>SUM(B11:B29)</f>
        <v>119973</v>
      </c>
      <c r="C10" s="239">
        <f>SUM(C11:C29)</f>
        <v>119371</v>
      </c>
      <c r="D10" s="238">
        <f>SUM(D11:D29)</f>
        <v>202</v>
      </c>
      <c r="E10" s="239">
        <f>SUM(E11:E29)</f>
        <v>140</v>
      </c>
      <c r="F10" s="238">
        <f t="shared" si="0"/>
        <v>239686</v>
      </c>
      <c r="G10" s="241">
        <f t="shared" si="1"/>
        <v>0.3096474308872298</v>
      </c>
      <c r="H10" s="240">
        <f>SUM(H11:H29)</f>
        <v>105098</v>
      </c>
      <c r="I10" s="239">
        <f>SUM(I11:I29)</f>
        <v>102999</v>
      </c>
      <c r="J10" s="238">
        <f>SUM(J11:J29)</f>
        <v>680</v>
      </c>
      <c r="K10" s="239">
        <f>SUM(K11:K29)</f>
        <v>463</v>
      </c>
      <c r="L10" s="238">
        <f t="shared" si="2"/>
        <v>209240</v>
      </c>
      <c r="M10" s="242">
        <f t="shared" si="3"/>
        <v>0.14550755113744973</v>
      </c>
      <c r="N10" s="240">
        <f>SUM(N11:N29)</f>
        <v>119973</v>
      </c>
      <c r="O10" s="239">
        <f>SUM(O11:O29)</f>
        <v>119371</v>
      </c>
      <c r="P10" s="238">
        <f>SUM(P11:P29)</f>
        <v>202</v>
      </c>
      <c r="Q10" s="239">
        <f>SUM(Q11:Q29)</f>
        <v>140</v>
      </c>
      <c r="R10" s="238">
        <f t="shared" si="4"/>
        <v>239686</v>
      </c>
      <c r="S10" s="241">
        <f t="shared" si="5"/>
        <v>0.3096474308872298</v>
      </c>
      <c r="T10" s="240">
        <f>SUM(T11:T29)</f>
        <v>105098</v>
      </c>
      <c r="U10" s="239">
        <f>SUM(U11:U29)</f>
        <v>102999</v>
      </c>
      <c r="V10" s="238">
        <f>SUM(V11:V29)</f>
        <v>680</v>
      </c>
      <c r="W10" s="239">
        <f>SUM(W11:W29)</f>
        <v>463</v>
      </c>
      <c r="X10" s="238">
        <f t="shared" si="6"/>
        <v>209240</v>
      </c>
      <c r="Y10" s="237">
        <f t="shared" si="7"/>
        <v>0.14550755113744973</v>
      </c>
    </row>
    <row r="11" spans="1:25" ht="19.5" customHeight="1">
      <c r="A11" s="235" t="s">
        <v>314</v>
      </c>
      <c r="B11" s="233">
        <v>26649</v>
      </c>
      <c r="C11" s="230">
        <v>29546</v>
      </c>
      <c r="D11" s="229">
        <v>84</v>
      </c>
      <c r="E11" s="230">
        <v>114</v>
      </c>
      <c r="F11" s="229">
        <f t="shared" si="0"/>
        <v>56393</v>
      </c>
      <c r="G11" s="232">
        <f t="shared" si="1"/>
        <v>0.07285343144790915</v>
      </c>
      <c r="H11" s="233">
        <v>23183</v>
      </c>
      <c r="I11" s="230">
        <v>24679</v>
      </c>
      <c r="J11" s="229">
        <v>363</v>
      </c>
      <c r="K11" s="230">
        <v>242</v>
      </c>
      <c r="L11" s="229">
        <f t="shared" si="2"/>
        <v>48467</v>
      </c>
      <c r="M11" s="234">
        <f t="shared" si="3"/>
        <v>0.16353395093568812</v>
      </c>
      <c r="N11" s="233">
        <v>26649</v>
      </c>
      <c r="O11" s="230">
        <v>29546</v>
      </c>
      <c r="P11" s="229">
        <v>84</v>
      </c>
      <c r="Q11" s="230">
        <v>114</v>
      </c>
      <c r="R11" s="229">
        <f t="shared" si="4"/>
        <v>56393</v>
      </c>
      <c r="S11" s="232">
        <f t="shared" si="5"/>
        <v>0.07285343144790915</v>
      </c>
      <c r="T11" s="233">
        <v>23183</v>
      </c>
      <c r="U11" s="230">
        <v>24679</v>
      </c>
      <c r="V11" s="229">
        <v>363</v>
      </c>
      <c r="W11" s="230">
        <v>242</v>
      </c>
      <c r="X11" s="229">
        <f t="shared" si="6"/>
        <v>48467</v>
      </c>
      <c r="Y11" s="228">
        <f t="shared" si="7"/>
        <v>0.16353395093568812</v>
      </c>
    </row>
    <row r="12" spans="1:25" ht="19.5" customHeight="1">
      <c r="A12" s="235" t="s">
        <v>315</v>
      </c>
      <c r="B12" s="233">
        <v>12243</v>
      </c>
      <c r="C12" s="230">
        <v>12742</v>
      </c>
      <c r="D12" s="229">
        <v>0</v>
      </c>
      <c r="E12" s="230">
        <v>0</v>
      </c>
      <c r="F12" s="229">
        <f t="shared" si="0"/>
        <v>24985</v>
      </c>
      <c r="G12" s="232">
        <f t="shared" si="1"/>
        <v>0.03227781789807263</v>
      </c>
      <c r="H12" s="233">
        <v>10629</v>
      </c>
      <c r="I12" s="230">
        <v>11540</v>
      </c>
      <c r="J12" s="229"/>
      <c r="K12" s="230"/>
      <c r="L12" s="229">
        <f t="shared" si="2"/>
        <v>22169</v>
      </c>
      <c r="M12" s="234">
        <f t="shared" si="3"/>
        <v>0.12702422301411875</v>
      </c>
      <c r="N12" s="233">
        <v>12243</v>
      </c>
      <c r="O12" s="230">
        <v>12742</v>
      </c>
      <c r="P12" s="229"/>
      <c r="Q12" s="230"/>
      <c r="R12" s="229">
        <f t="shared" si="4"/>
        <v>24985</v>
      </c>
      <c r="S12" s="232">
        <f t="shared" si="5"/>
        <v>0.03227781789807263</v>
      </c>
      <c r="T12" s="233">
        <v>10629</v>
      </c>
      <c r="U12" s="230">
        <v>11540</v>
      </c>
      <c r="V12" s="229"/>
      <c r="W12" s="230"/>
      <c r="X12" s="229">
        <f t="shared" si="6"/>
        <v>22169</v>
      </c>
      <c r="Y12" s="228">
        <f t="shared" si="7"/>
        <v>0.12702422301411875</v>
      </c>
    </row>
    <row r="13" spans="1:25" ht="19.5" customHeight="1">
      <c r="A13" s="235" t="s">
        <v>316</v>
      </c>
      <c r="B13" s="233">
        <v>8964</v>
      </c>
      <c r="C13" s="230">
        <v>9303</v>
      </c>
      <c r="D13" s="229">
        <v>94</v>
      </c>
      <c r="E13" s="230">
        <v>11</v>
      </c>
      <c r="F13" s="229">
        <f t="shared" si="0"/>
        <v>18372</v>
      </c>
      <c r="G13" s="232">
        <f t="shared" si="1"/>
        <v>0.023734563555068658</v>
      </c>
      <c r="H13" s="233">
        <v>8303</v>
      </c>
      <c r="I13" s="230">
        <v>7971</v>
      </c>
      <c r="J13" s="229">
        <v>106</v>
      </c>
      <c r="K13" s="230">
        <v>46</v>
      </c>
      <c r="L13" s="229">
        <f t="shared" si="2"/>
        <v>16426</v>
      </c>
      <c r="M13" s="234">
        <f t="shared" si="3"/>
        <v>0.11847071715572866</v>
      </c>
      <c r="N13" s="233">
        <v>8964</v>
      </c>
      <c r="O13" s="230">
        <v>9303</v>
      </c>
      <c r="P13" s="229">
        <v>94</v>
      </c>
      <c r="Q13" s="230">
        <v>11</v>
      </c>
      <c r="R13" s="229">
        <f t="shared" si="4"/>
        <v>18372</v>
      </c>
      <c r="S13" s="232">
        <f t="shared" si="5"/>
        <v>0.023734563555068658</v>
      </c>
      <c r="T13" s="233">
        <v>8303</v>
      </c>
      <c r="U13" s="230">
        <v>7971</v>
      </c>
      <c r="V13" s="229">
        <v>106</v>
      </c>
      <c r="W13" s="230">
        <v>46</v>
      </c>
      <c r="X13" s="229">
        <f t="shared" si="6"/>
        <v>16426</v>
      </c>
      <c r="Y13" s="228">
        <f t="shared" si="7"/>
        <v>0.11847071715572866</v>
      </c>
    </row>
    <row r="14" spans="1:25" ht="19.5" customHeight="1">
      <c r="A14" s="235" t="s">
        <v>317</v>
      </c>
      <c r="B14" s="233">
        <v>7344</v>
      </c>
      <c r="C14" s="230">
        <v>7876</v>
      </c>
      <c r="D14" s="229">
        <v>0</v>
      </c>
      <c r="E14" s="230">
        <v>0</v>
      </c>
      <c r="F14" s="229">
        <f t="shared" si="0"/>
        <v>15220</v>
      </c>
      <c r="G14" s="232">
        <f t="shared" si="1"/>
        <v>0.019662533056180327</v>
      </c>
      <c r="H14" s="233">
        <v>6595</v>
      </c>
      <c r="I14" s="230">
        <v>7123</v>
      </c>
      <c r="J14" s="229"/>
      <c r="K14" s="230"/>
      <c r="L14" s="229">
        <f t="shared" si="2"/>
        <v>13718</v>
      </c>
      <c r="M14" s="234">
        <f t="shared" si="3"/>
        <v>0.1094911794722262</v>
      </c>
      <c r="N14" s="233">
        <v>7344</v>
      </c>
      <c r="O14" s="230">
        <v>7876</v>
      </c>
      <c r="P14" s="229"/>
      <c r="Q14" s="230"/>
      <c r="R14" s="229">
        <f t="shared" si="4"/>
        <v>15220</v>
      </c>
      <c r="S14" s="232">
        <f t="shared" si="5"/>
        <v>0.019662533056180327</v>
      </c>
      <c r="T14" s="233">
        <v>6595</v>
      </c>
      <c r="U14" s="230">
        <v>7123</v>
      </c>
      <c r="V14" s="229"/>
      <c r="W14" s="230"/>
      <c r="X14" s="229">
        <f t="shared" si="6"/>
        <v>13718</v>
      </c>
      <c r="Y14" s="228">
        <f t="shared" si="7"/>
        <v>0.1094911794722262</v>
      </c>
    </row>
    <row r="15" spans="1:25" ht="19.5" customHeight="1">
      <c r="A15" s="235" t="s">
        <v>318</v>
      </c>
      <c r="B15" s="233">
        <v>7666</v>
      </c>
      <c r="C15" s="230">
        <v>7378</v>
      </c>
      <c r="D15" s="229">
        <v>8</v>
      </c>
      <c r="E15" s="230">
        <v>2</v>
      </c>
      <c r="F15" s="229">
        <f t="shared" si="0"/>
        <v>15054</v>
      </c>
      <c r="G15" s="232">
        <f t="shared" si="1"/>
        <v>0.0194480796733074</v>
      </c>
      <c r="H15" s="233">
        <v>7352</v>
      </c>
      <c r="I15" s="230">
        <v>6696</v>
      </c>
      <c r="J15" s="229">
        <v>114</v>
      </c>
      <c r="K15" s="230">
        <v>95</v>
      </c>
      <c r="L15" s="229">
        <f t="shared" si="2"/>
        <v>14257</v>
      </c>
      <c r="M15" s="234">
        <f t="shared" si="3"/>
        <v>0.05590236375113977</v>
      </c>
      <c r="N15" s="233">
        <v>7666</v>
      </c>
      <c r="O15" s="230">
        <v>7378</v>
      </c>
      <c r="P15" s="229">
        <v>8</v>
      </c>
      <c r="Q15" s="230">
        <v>2</v>
      </c>
      <c r="R15" s="229">
        <f t="shared" si="4"/>
        <v>15054</v>
      </c>
      <c r="S15" s="232">
        <f t="shared" si="5"/>
        <v>0.0194480796733074</v>
      </c>
      <c r="T15" s="233">
        <v>7352</v>
      </c>
      <c r="U15" s="230">
        <v>6696</v>
      </c>
      <c r="V15" s="229">
        <v>114</v>
      </c>
      <c r="W15" s="230">
        <v>95</v>
      </c>
      <c r="X15" s="229">
        <f t="shared" si="6"/>
        <v>14257</v>
      </c>
      <c r="Y15" s="228">
        <f t="shared" si="7"/>
        <v>0.05590236375113977</v>
      </c>
    </row>
    <row r="16" spans="1:25" ht="19.5" customHeight="1">
      <c r="A16" s="235" t="s">
        <v>319</v>
      </c>
      <c r="B16" s="233">
        <v>5950</v>
      </c>
      <c r="C16" s="230">
        <v>8363</v>
      </c>
      <c r="D16" s="229">
        <v>0</v>
      </c>
      <c r="E16" s="230">
        <v>0</v>
      </c>
      <c r="F16" s="229">
        <f>SUM(B16:E16)</f>
        <v>14313</v>
      </c>
      <c r="G16" s="232">
        <f>F16/$F$9</f>
        <v>0.018490790777471025</v>
      </c>
      <c r="H16" s="233">
        <v>4601</v>
      </c>
      <c r="I16" s="230">
        <v>7586</v>
      </c>
      <c r="J16" s="229"/>
      <c r="K16" s="230"/>
      <c r="L16" s="229">
        <f>SUM(H16:K16)</f>
        <v>12187</v>
      </c>
      <c r="M16" s="234">
        <f>IF(ISERROR(F16/L16-1),"         /0",(F16/L16-1))</f>
        <v>0.17444818248953808</v>
      </c>
      <c r="N16" s="233">
        <v>5950</v>
      </c>
      <c r="O16" s="230">
        <v>8363</v>
      </c>
      <c r="P16" s="229"/>
      <c r="Q16" s="230"/>
      <c r="R16" s="229">
        <f>SUM(N16:Q16)</f>
        <v>14313</v>
      </c>
      <c r="S16" s="232">
        <f>R16/$R$9</f>
        <v>0.018490790777471025</v>
      </c>
      <c r="T16" s="233">
        <v>4601</v>
      </c>
      <c r="U16" s="230">
        <v>7586</v>
      </c>
      <c r="V16" s="229"/>
      <c r="W16" s="230"/>
      <c r="X16" s="229">
        <f>SUM(T16:W16)</f>
        <v>12187</v>
      </c>
      <c r="Y16" s="228">
        <f>IF(ISERROR(R16/X16-1),"         /0",(R16/X16-1))</f>
        <v>0.17444818248953808</v>
      </c>
    </row>
    <row r="17" spans="1:25" ht="19.5" customHeight="1">
      <c r="A17" s="235" t="s">
        <v>320</v>
      </c>
      <c r="B17" s="233">
        <v>5904</v>
      </c>
      <c r="C17" s="230">
        <v>6285</v>
      </c>
      <c r="D17" s="229">
        <v>0</v>
      </c>
      <c r="E17" s="230">
        <v>0</v>
      </c>
      <c r="F17" s="229">
        <f>SUM(B17:E17)</f>
        <v>12189</v>
      </c>
      <c r="G17" s="232">
        <f>F17/$F$9</f>
        <v>0.015746820986976478</v>
      </c>
      <c r="H17" s="233">
        <v>5477</v>
      </c>
      <c r="I17" s="230">
        <v>5302</v>
      </c>
      <c r="J17" s="229"/>
      <c r="K17" s="230"/>
      <c r="L17" s="229">
        <f>SUM(H17:K17)</f>
        <v>10779</v>
      </c>
      <c r="M17" s="234">
        <f>IF(ISERROR(F17/L17-1),"         /0",(F17/L17-1))</f>
        <v>0.13080990815474536</v>
      </c>
      <c r="N17" s="233">
        <v>5904</v>
      </c>
      <c r="O17" s="230">
        <v>6285</v>
      </c>
      <c r="P17" s="229"/>
      <c r="Q17" s="230"/>
      <c r="R17" s="229">
        <f>SUM(N17:Q17)</f>
        <v>12189</v>
      </c>
      <c r="S17" s="232">
        <f>R17/$R$9</f>
        <v>0.015746820986976478</v>
      </c>
      <c r="T17" s="233">
        <v>5477</v>
      </c>
      <c r="U17" s="230">
        <v>5302</v>
      </c>
      <c r="V17" s="229"/>
      <c r="W17" s="230"/>
      <c r="X17" s="229">
        <f>SUM(T17:W17)</f>
        <v>10779</v>
      </c>
      <c r="Y17" s="228">
        <f>IF(ISERROR(R17/X17-1),"         /0",(R17/X17-1))</f>
        <v>0.13080990815474536</v>
      </c>
    </row>
    <row r="18" spans="1:25" ht="19.5" customHeight="1">
      <c r="A18" s="235" t="s">
        <v>321</v>
      </c>
      <c r="B18" s="233">
        <v>4745</v>
      </c>
      <c r="C18" s="230">
        <v>4267</v>
      </c>
      <c r="D18" s="229">
        <v>2</v>
      </c>
      <c r="E18" s="230">
        <v>0</v>
      </c>
      <c r="F18" s="229">
        <f>SUM(B18:E18)</f>
        <v>9014</v>
      </c>
      <c r="G18" s="232">
        <f>F18/$F$9</f>
        <v>0.01164507706756961</v>
      </c>
      <c r="H18" s="233">
        <v>4576</v>
      </c>
      <c r="I18" s="230">
        <v>4065</v>
      </c>
      <c r="J18" s="229"/>
      <c r="K18" s="230"/>
      <c r="L18" s="229">
        <f>SUM(H18:K18)</f>
        <v>8641</v>
      </c>
      <c r="M18" s="234">
        <f>IF(ISERROR(F18/L18-1),"         /0",(F18/L18-1))</f>
        <v>0.043166300196736396</v>
      </c>
      <c r="N18" s="233">
        <v>4745</v>
      </c>
      <c r="O18" s="230">
        <v>4267</v>
      </c>
      <c r="P18" s="229">
        <v>2</v>
      </c>
      <c r="Q18" s="230"/>
      <c r="R18" s="229">
        <f>SUM(N18:Q18)</f>
        <v>9014</v>
      </c>
      <c r="S18" s="232">
        <f>R18/$R$9</f>
        <v>0.01164507706756961</v>
      </c>
      <c r="T18" s="233">
        <v>4576</v>
      </c>
      <c r="U18" s="230">
        <v>4065</v>
      </c>
      <c r="V18" s="229"/>
      <c r="W18" s="230"/>
      <c r="X18" s="229">
        <f>SUM(T18:W18)</f>
        <v>8641</v>
      </c>
      <c r="Y18" s="228">
        <f>IF(ISERROR(R18/X18-1),"         /0",(R18/X18-1))</f>
        <v>0.043166300196736396</v>
      </c>
    </row>
    <row r="19" spans="1:25" ht="19.5" customHeight="1">
      <c r="A19" s="235" t="s">
        <v>322</v>
      </c>
      <c r="B19" s="233">
        <v>4551</v>
      </c>
      <c r="C19" s="230">
        <v>2878</v>
      </c>
      <c r="D19" s="229">
        <v>0</v>
      </c>
      <c r="E19" s="230">
        <v>0</v>
      </c>
      <c r="F19" s="229">
        <f t="shared" si="0"/>
        <v>7429</v>
      </c>
      <c r="G19" s="232">
        <f t="shared" si="1"/>
        <v>0.009597434827487756</v>
      </c>
      <c r="H19" s="233">
        <v>4953</v>
      </c>
      <c r="I19" s="230">
        <v>3183</v>
      </c>
      <c r="J19" s="229"/>
      <c r="K19" s="230"/>
      <c r="L19" s="229">
        <f t="shared" si="2"/>
        <v>8136</v>
      </c>
      <c r="M19" s="234">
        <f t="shared" si="3"/>
        <v>-0.08689773844641102</v>
      </c>
      <c r="N19" s="233">
        <v>4551</v>
      </c>
      <c r="O19" s="230">
        <v>2878</v>
      </c>
      <c r="P19" s="229"/>
      <c r="Q19" s="230"/>
      <c r="R19" s="229">
        <f t="shared" si="4"/>
        <v>7429</v>
      </c>
      <c r="S19" s="232">
        <f t="shared" si="5"/>
        <v>0.009597434827487756</v>
      </c>
      <c r="T19" s="233">
        <v>4953</v>
      </c>
      <c r="U19" s="230">
        <v>3183</v>
      </c>
      <c r="V19" s="229"/>
      <c r="W19" s="230"/>
      <c r="X19" s="229">
        <f t="shared" si="6"/>
        <v>8136</v>
      </c>
      <c r="Y19" s="228">
        <f t="shared" si="7"/>
        <v>-0.08689773844641102</v>
      </c>
    </row>
    <row r="20" spans="1:25" ht="19.5" customHeight="1">
      <c r="A20" s="235" t="s">
        <v>323</v>
      </c>
      <c r="B20" s="233">
        <v>3620</v>
      </c>
      <c r="C20" s="230">
        <v>3555</v>
      </c>
      <c r="D20" s="229">
        <v>4</v>
      </c>
      <c r="E20" s="230">
        <v>4</v>
      </c>
      <c r="F20" s="229">
        <f t="shared" si="0"/>
        <v>7183</v>
      </c>
      <c r="G20" s="232">
        <f t="shared" si="1"/>
        <v>0.009279630416724263</v>
      </c>
      <c r="H20" s="233">
        <v>3571</v>
      </c>
      <c r="I20" s="230">
        <v>3266</v>
      </c>
      <c r="J20" s="229"/>
      <c r="K20" s="230">
        <v>11</v>
      </c>
      <c r="L20" s="229">
        <f t="shared" si="2"/>
        <v>6848</v>
      </c>
      <c r="M20" s="234">
        <f t="shared" si="3"/>
        <v>0.04891939252336441</v>
      </c>
      <c r="N20" s="233">
        <v>3620</v>
      </c>
      <c r="O20" s="230">
        <v>3555</v>
      </c>
      <c r="P20" s="229">
        <v>4</v>
      </c>
      <c r="Q20" s="230">
        <v>4</v>
      </c>
      <c r="R20" s="229">
        <f t="shared" si="4"/>
        <v>7183</v>
      </c>
      <c r="S20" s="232">
        <f t="shared" si="5"/>
        <v>0.009279630416724263</v>
      </c>
      <c r="T20" s="233">
        <v>3571</v>
      </c>
      <c r="U20" s="230">
        <v>3266</v>
      </c>
      <c r="V20" s="229"/>
      <c r="W20" s="230">
        <v>11</v>
      </c>
      <c r="X20" s="229">
        <f t="shared" si="6"/>
        <v>6848</v>
      </c>
      <c r="Y20" s="228">
        <f t="shared" si="7"/>
        <v>0.04891939252336441</v>
      </c>
    </row>
    <row r="21" spans="1:25" ht="19.5" customHeight="1">
      <c r="A21" s="235" t="s">
        <v>324</v>
      </c>
      <c r="B21" s="233">
        <v>3372</v>
      </c>
      <c r="C21" s="230">
        <v>2777</v>
      </c>
      <c r="D21" s="229">
        <v>2</v>
      </c>
      <c r="E21" s="230">
        <v>1</v>
      </c>
      <c r="F21" s="229">
        <f t="shared" si="0"/>
        <v>6152</v>
      </c>
      <c r="G21" s="232">
        <f t="shared" si="1"/>
        <v>0.007947694044784584</v>
      </c>
      <c r="H21" s="233">
        <v>3513</v>
      </c>
      <c r="I21" s="230">
        <v>2646</v>
      </c>
      <c r="J21" s="229"/>
      <c r="K21" s="230">
        <v>3</v>
      </c>
      <c r="L21" s="229">
        <f t="shared" si="2"/>
        <v>6162</v>
      </c>
      <c r="M21" s="234">
        <f t="shared" si="3"/>
        <v>-0.001622849724115527</v>
      </c>
      <c r="N21" s="233">
        <v>3372</v>
      </c>
      <c r="O21" s="230">
        <v>2777</v>
      </c>
      <c r="P21" s="229">
        <v>2</v>
      </c>
      <c r="Q21" s="230">
        <v>1</v>
      </c>
      <c r="R21" s="229">
        <f t="shared" si="4"/>
        <v>6152</v>
      </c>
      <c r="S21" s="232">
        <f t="shared" si="5"/>
        <v>0.007947694044784584</v>
      </c>
      <c r="T21" s="233">
        <v>3513</v>
      </c>
      <c r="U21" s="230">
        <v>2646</v>
      </c>
      <c r="V21" s="229"/>
      <c r="W21" s="230">
        <v>3</v>
      </c>
      <c r="X21" s="229">
        <f t="shared" si="6"/>
        <v>6162</v>
      </c>
      <c r="Y21" s="228">
        <f t="shared" si="7"/>
        <v>-0.001622849724115527</v>
      </c>
    </row>
    <row r="22" spans="1:25" ht="19.5" customHeight="1">
      <c r="A22" s="235" t="s">
        <v>325</v>
      </c>
      <c r="B22" s="233">
        <v>3176</v>
      </c>
      <c r="C22" s="230">
        <v>2514</v>
      </c>
      <c r="D22" s="229">
        <v>0</v>
      </c>
      <c r="E22" s="230">
        <v>0</v>
      </c>
      <c r="F22" s="229">
        <f t="shared" si="0"/>
        <v>5690</v>
      </c>
      <c r="G22" s="232">
        <f t="shared" si="1"/>
        <v>0.007350841858716561</v>
      </c>
      <c r="H22" s="233">
        <v>2362</v>
      </c>
      <c r="I22" s="230">
        <v>1818</v>
      </c>
      <c r="J22" s="229"/>
      <c r="K22" s="230"/>
      <c r="L22" s="229">
        <f t="shared" si="2"/>
        <v>4180</v>
      </c>
      <c r="M22" s="234">
        <f t="shared" si="3"/>
        <v>0.36124401913875603</v>
      </c>
      <c r="N22" s="233">
        <v>3176</v>
      </c>
      <c r="O22" s="230">
        <v>2514</v>
      </c>
      <c r="P22" s="229"/>
      <c r="Q22" s="230"/>
      <c r="R22" s="229">
        <f t="shared" si="4"/>
        <v>5690</v>
      </c>
      <c r="S22" s="232">
        <f t="shared" si="5"/>
        <v>0.007350841858716561</v>
      </c>
      <c r="T22" s="233">
        <v>2362</v>
      </c>
      <c r="U22" s="230">
        <v>1818</v>
      </c>
      <c r="V22" s="229"/>
      <c r="W22" s="230"/>
      <c r="X22" s="229">
        <f t="shared" si="6"/>
        <v>4180</v>
      </c>
      <c r="Y22" s="228">
        <f t="shared" si="7"/>
        <v>0.36124401913875603</v>
      </c>
    </row>
    <row r="23" spans="1:25" ht="19.5" customHeight="1">
      <c r="A23" s="235" t="s">
        <v>326</v>
      </c>
      <c r="B23" s="233">
        <v>2568</v>
      </c>
      <c r="C23" s="230">
        <v>2978</v>
      </c>
      <c r="D23" s="229">
        <v>0</v>
      </c>
      <c r="E23" s="230">
        <v>0</v>
      </c>
      <c r="F23" s="229">
        <f t="shared" si="0"/>
        <v>5546</v>
      </c>
      <c r="G23" s="232">
        <f t="shared" si="1"/>
        <v>0.007164810008513541</v>
      </c>
      <c r="H23" s="233">
        <v>2320</v>
      </c>
      <c r="I23" s="230">
        <v>3396</v>
      </c>
      <c r="J23" s="229"/>
      <c r="K23" s="230"/>
      <c r="L23" s="229">
        <f t="shared" si="2"/>
        <v>5716</v>
      </c>
      <c r="M23" s="234">
        <f t="shared" si="3"/>
        <v>-0.02974107767669698</v>
      </c>
      <c r="N23" s="233">
        <v>2568</v>
      </c>
      <c r="O23" s="230">
        <v>2978</v>
      </c>
      <c r="P23" s="229"/>
      <c r="Q23" s="230"/>
      <c r="R23" s="229">
        <f t="shared" si="4"/>
        <v>5546</v>
      </c>
      <c r="S23" s="232">
        <f t="shared" si="5"/>
        <v>0.007164810008513541</v>
      </c>
      <c r="T23" s="233">
        <v>2320</v>
      </c>
      <c r="U23" s="230">
        <v>3396</v>
      </c>
      <c r="V23" s="229"/>
      <c r="W23" s="230"/>
      <c r="X23" s="229">
        <f t="shared" si="6"/>
        <v>5716</v>
      </c>
      <c r="Y23" s="228">
        <f t="shared" si="7"/>
        <v>-0.02974107767669698</v>
      </c>
    </row>
    <row r="24" spans="1:25" ht="19.5" customHeight="1">
      <c r="A24" s="235" t="s">
        <v>327</v>
      </c>
      <c r="B24" s="233">
        <v>2433</v>
      </c>
      <c r="C24" s="230">
        <v>2576</v>
      </c>
      <c r="D24" s="229">
        <v>0</v>
      </c>
      <c r="E24" s="230">
        <v>0</v>
      </c>
      <c r="F24" s="229">
        <f t="shared" si="0"/>
        <v>5009</v>
      </c>
      <c r="G24" s="232">
        <f t="shared" si="1"/>
        <v>0.006471066233798111</v>
      </c>
      <c r="H24" s="233">
        <v>2441</v>
      </c>
      <c r="I24" s="230">
        <v>2273</v>
      </c>
      <c r="J24" s="229"/>
      <c r="K24" s="230"/>
      <c r="L24" s="229">
        <f t="shared" si="2"/>
        <v>4714</v>
      </c>
      <c r="M24" s="234">
        <f t="shared" si="3"/>
        <v>0.06257955027577422</v>
      </c>
      <c r="N24" s="233">
        <v>2433</v>
      </c>
      <c r="O24" s="230">
        <v>2576</v>
      </c>
      <c r="P24" s="229"/>
      <c r="Q24" s="230"/>
      <c r="R24" s="229">
        <f t="shared" si="4"/>
        <v>5009</v>
      </c>
      <c r="S24" s="232">
        <f t="shared" si="5"/>
        <v>0.006471066233798111</v>
      </c>
      <c r="T24" s="233">
        <v>2441</v>
      </c>
      <c r="U24" s="230">
        <v>2273</v>
      </c>
      <c r="V24" s="229"/>
      <c r="W24" s="230"/>
      <c r="X24" s="229">
        <f t="shared" si="6"/>
        <v>4714</v>
      </c>
      <c r="Y24" s="228">
        <f t="shared" si="7"/>
        <v>0.06257955027577422</v>
      </c>
    </row>
    <row r="25" spans="1:25" ht="19.5" customHeight="1">
      <c r="A25" s="235" t="s">
        <v>328</v>
      </c>
      <c r="B25" s="233">
        <v>1695</v>
      </c>
      <c r="C25" s="230">
        <v>3176</v>
      </c>
      <c r="D25" s="229">
        <v>0</v>
      </c>
      <c r="E25" s="230">
        <v>0</v>
      </c>
      <c r="F25" s="229">
        <f t="shared" si="0"/>
        <v>4871</v>
      </c>
      <c r="G25" s="232">
        <f t="shared" si="1"/>
        <v>0.006292785710686884</v>
      </c>
      <c r="H25" s="233">
        <v>1522</v>
      </c>
      <c r="I25" s="230">
        <v>3229</v>
      </c>
      <c r="J25" s="229"/>
      <c r="K25" s="230"/>
      <c r="L25" s="229">
        <f t="shared" si="2"/>
        <v>4751</v>
      </c>
      <c r="M25" s="234">
        <f t="shared" si="3"/>
        <v>0.02525784045464108</v>
      </c>
      <c r="N25" s="233">
        <v>1695</v>
      </c>
      <c r="O25" s="230">
        <v>3176</v>
      </c>
      <c r="P25" s="229"/>
      <c r="Q25" s="230"/>
      <c r="R25" s="229">
        <f t="shared" si="4"/>
        <v>4871</v>
      </c>
      <c r="S25" s="232">
        <f t="shared" si="5"/>
        <v>0.006292785710686884</v>
      </c>
      <c r="T25" s="233">
        <v>1522</v>
      </c>
      <c r="U25" s="230">
        <v>3229</v>
      </c>
      <c r="V25" s="229"/>
      <c r="W25" s="230"/>
      <c r="X25" s="229">
        <f t="shared" si="6"/>
        <v>4751</v>
      </c>
      <c r="Y25" s="228">
        <f t="shared" si="7"/>
        <v>0.02525784045464108</v>
      </c>
    </row>
    <row r="26" spans="1:25" ht="19.5" customHeight="1">
      <c r="A26" s="235" t="s">
        <v>329</v>
      </c>
      <c r="B26" s="233">
        <v>2104</v>
      </c>
      <c r="C26" s="230">
        <v>1975</v>
      </c>
      <c r="D26" s="229">
        <v>0</v>
      </c>
      <c r="E26" s="230">
        <v>0</v>
      </c>
      <c r="F26" s="229">
        <f t="shared" si="0"/>
        <v>4079</v>
      </c>
      <c r="G26" s="232">
        <f t="shared" si="1"/>
        <v>0.005269610534570273</v>
      </c>
      <c r="H26" s="233">
        <v>1958</v>
      </c>
      <c r="I26" s="230">
        <v>1778</v>
      </c>
      <c r="J26" s="229"/>
      <c r="K26" s="230"/>
      <c r="L26" s="229">
        <f t="shared" si="2"/>
        <v>3736</v>
      </c>
      <c r="M26" s="234">
        <f t="shared" si="3"/>
        <v>0.09180942184154173</v>
      </c>
      <c r="N26" s="233">
        <v>2104</v>
      </c>
      <c r="O26" s="230">
        <v>1975</v>
      </c>
      <c r="P26" s="229"/>
      <c r="Q26" s="230"/>
      <c r="R26" s="229">
        <f t="shared" si="4"/>
        <v>4079</v>
      </c>
      <c r="S26" s="232">
        <f t="shared" si="5"/>
        <v>0.005269610534570273</v>
      </c>
      <c r="T26" s="233">
        <v>1958</v>
      </c>
      <c r="U26" s="230">
        <v>1778</v>
      </c>
      <c r="V26" s="229"/>
      <c r="W26" s="230"/>
      <c r="X26" s="229">
        <f t="shared" si="6"/>
        <v>3736</v>
      </c>
      <c r="Y26" s="228">
        <f t="shared" si="7"/>
        <v>0.09180942184154173</v>
      </c>
    </row>
    <row r="27" spans="1:25" ht="19.5" customHeight="1">
      <c r="A27" s="235" t="s">
        <v>330</v>
      </c>
      <c r="B27" s="233">
        <v>1738</v>
      </c>
      <c r="C27" s="230">
        <v>1123</v>
      </c>
      <c r="D27" s="229">
        <v>1</v>
      </c>
      <c r="E27" s="230">
        <v>0</v>
      </c>
      <c r="F27" s="229">
        <f t="shared" si="0"/>
        <v>2862</v>
      </c>
      <c r="G27" s="232">
        <f t="shared" si="1"/>
        <v>0.003697383022785026</v>
      </c>
      <c r="H27" s="233">
        <v>1104</v>
      </c>
      <c r="I27" s="230">
        <v>1083</v>
      </c>
      <c r="J27" s="229">
        <v>75</v>
      </c>
      <c r="K27" s="230"/>
      <c r="L27" s="229">
        <f t="shared" si="2"/>
        <v>2262</v>
      </c>
      <c r="M27" s="234">
        <f t="shared" si="3"/>
        <v>0.26525198938992034</v>
      </c>
      <c r="N27" s="233">
        <v>1738</v>
      </c>
      <c r="O27" s="230">
        <v>1123</v>
      </c>
      <c r="P27" s="229">
        <v>1</v>
      </c>
      <c r="Q27" s="230"/>
      <c r="R27" s="229">
        <f t="shared" si="4"/>
        <v>2862</v>
      </c>
      <c r="S27" s="232">
        <f t="shared" si="5"/>
        <v>0.003697383022785026</v>
      </c>
      <c r="T27" s="233">
        <v>1104</v>
      </c>
      <c r="U27" s="230">
        <v>1083</v>
      </c>
      <c r="V27" s="229">
        <v>75</v>
      </c>
      <c r="W27" s="230"/>
      <c r="X27" s="229">
        <f t="shared" si="6"/>
        <v>2262</v>
      </c>
      <c r="Y27" s="228">
        <f t="shared" si="7"/>
        <v>0.26525198938992034</v>
      </c>
    </row>
    <row r="28" spans="1:25" ht="19.5" customHeight="1">
      <c r="A28" s="235" t="s">
        <v>331</v>
      </c>
      <c r="B28" s="233">
        <v>1308</v>
      </c>
      <c r="C28" s="230">
        <v>1164</v>
      </c>
      <c r="D28" s="229">
        <v>0</v>
      </c>
      <c r="E28" s="230">
        <v>0</v>
      </c>
      <c r="F28" s="229">
        <f t="shared" si="0"/>
        <v>2472</v>
      </c>
      <c r="G28" s="232">
        <f t="shared" si="1"/>
        <v>0.003193546761818513</v>
      </c>
      <c r="H28" s="233">
        <v>1389</v>
      </c>
      <c r="I28" s="230">
        <v>1118</v>
      </c>
      <c r="J28" s="229"/>
      <c r="K28" s="230"/>
      <c r="L28" s="229">
        <f t="shared" si="2"/>
        <v>2507</v>
      </c>
      <c r="M28" s="234">
        <f t="shared" si="3"/>
        <v>-0.013960909453530124</v>
      </c>
      <c r="N28" s="233">
        <v>1308</v>
      </c>
      <c r="O28" s="230">
        <v>1164</v>
      </c>
      <c r="P28" s="229"/>
      <c r="Q28" s="230"/>
      <c r="R28" s="229">
        <f t="shared" si="4"/>
        <v>2472</v>
      </c>
      <c r="S28" s="232">
        <f t="shared" si="5"/>
        <v>0.003193546761818513</v>
      </c>
      <c r="T28" s="233">
        <v>1389</v>
      </c>
      <c r="U28" s="230">
        <v>1118</v>
      </c>
      <c r="V28" s="229"/>
      <c r="W28" s="230"/>
      <c r="X28" s="229">
        <f t="shared" si="6"/>
        <v>2507</v>
      </c>
      <c r="Y28" s="228">
        <f t="shared" si="7"/>
        <v>-0.013960909453530124</v>
      </c>
    </row>
    <row r="29" spans="1:25" ht="19.5" customHeight="1" thickBot="1">
      <c r="A29" s="235" t="s">
        <v>311</v>
      </c>
      <c r="B29" s="233">
        <v>13943</v>
      </c>
      <c r="C29" s="230">
        <v>8895</v>
      </c>
      <c r="D29" s="229">
        <v>7</v>
      </c>
      <c r="E29" s="230">
        <v>8</v>
      </c>
      <c r="F29" s="229">
        <f t="shared" si="0"/>
        <v>22853</v>
      </c>
      <c r="G29" s="232">
        <f t="shared" si="1"/>
        <v>0.029523513004789028</v>
      </c>
      <c r="H29" s="233">
        <v>9249</v>
      </c>
      <c r="I29" s="230">
        <v>4247</v>
      </c>
      <c r="J29" s="229">
        <v>22</v>
      </c>
      <c r="K29" s="230">
        <v>66</v>
      </c>
      <c r="L29" s="229">
        <f t="shared" si="2"/>
        <v>13584</v>
      </c>
      <c r="M29" s="234">
        <f t="shared" si="3"/>
        <v>0.6823468786808009</v>
      </c>
      <c r="N29" s="233">
        <v>13943</v>
      </c>
      <c r="O29" s="230">
        <v>8895</v>
      </c>
      <c r="P29" s="229">
        <v>7</v>
      </c>
      <c r="Q29" s="230">
        <v>8</v>
      </c>
      <c r="R29" s="229">
        <f t="shared" si="4"/>
        <v>22853</v>
      </c>
      <c r="S29" s="232">
        <f t="shared" si="5"/>
        <v>0.029523513004789028</v>
      </c>
      <c r="T29" s="233">
        <v>9249</v>
      </c>
      <c r="U29" s="230">
        <v>4247</v>
      </c>
      <c r="V29" s="229">
        <v>22</v>
      </c>
      <c r="W29" s="230">
        <v>66</v>
      </c>
      <c r="X29" s="229">
        <f t="shared" si="6"/>
        <v>13584</v>
      </c>
      <c r="Y29" s="228">
        <f t="shared" si="7"/>
        <v>0.6823468786808009</v>
      </c>
    </row>
    <row r="30" spans="1:25" s="236" customFormat="1" ht="19.5" customHeight="1">
      <c r="A30" s="243" t="s">
        <v>60</v>
      </c>
      <c r="B30" s="240">
        <f>SUM(B31:B45)</f>
        <v>105427</v>
      </c>
      <c r="C30" s="239">
        <f>SUM(C31:C45)</f>
        <v>109419</v>
      </c>
      <c r="D30" s="238">
        <f>SUM(D31:D45)</f>
        <v>160</v>
      </c>
      <c r="E30" s="239">
        <f>SUM(E31:E45)</f>
        <v>130</v>
      </c>
      <c r="F30" s="238">
        <f t="shared" si="0"/>
        <v>215136</v>
      </c>
      <c r="G30" s="241">
        <f t="shared" si="1"/>
        <v>0.27793158420331215</v>
      </c>
      <c r="H30" s="240">
        <f>SUM(H31:H45)</f>
        <v>90980</v>
      </c>
      <c r="I30" s="239">
        <f>SUM(I31:I45)</f>
        <v>90203</v>
      </c>
      <c r="J30" s="238">
        <f>SUM(J31:J45)</f>
        <v>54</v>
      </c>
      <c r="K30" s="239">
        <f>SUM(K31:K45)</f>
        <v>4</v>
      </c>
      <c r="L30" s="238">
        <f t="shared" si="2"/>
        <v>181241</v>
      </c>
      <c r="M30" s="242">
        <f t="shared" si="3"/>
        <v>0.18701618287252875</v>
      </c>
      <c r="N30" s="240">
        <f>SUM(N31:N45)</f>
        <v>105427</v>
      </c>
      <c r="O30" s="239">
        <f>SUM(O31:O45)</f>
        <v>109419</v>
      </c>
      <c r="P30" s="238">
        <f>SUM(P31:P45)</f>
        <v>160</v>
      </c>
      <c r="Q30" s="239">
        <f>SUM(Q31:Q45)</f>
        <v>130</v>
      </c>
      <c r="R30" s="238">
        <f t="shared" si="4"/>
        <v>215136</v>
      </c>
      <c r="S30" s="241">
        <f t="shared" si="5"/>
        <v>0.27793158420331215</v>
      </c>
      <c r="T30" s="240">
        <f>SUM(T31:T45)</f>
        <v>90980</v>
      </c>
      <c r="U30" s="239">
        <f>SUM(U31:U45)</f>
        <v>90203</v>
      </c>
      <c r="V30" s="238">
        <f>SUM(V31:V45)</f>
        <v>54</v>
      </c>
      <c r="W30" s="239">
        <f>SUM(W31:W45)</f>
        <v>4</v>
      </c>
      <c r="X30" s="238">
        <f t="shared" si="6"/>
        <v>181241</v>
      </c>
      <c r="Y30" s="237">
        <f t="shared" si="7"/>
        <v>0.18701618287252875</v>
      </c>
    </row>
    <row r="31" spans="1:25" ht="19.5" customHeight="1">
      <c r="A31" s="250" t="s">
        <v>332</v>
      </c>
      <c r="B31" s="247">
        <v>15587</v>
      </c>
      <c r="C31" s="245">
        <v>17135</v>
      </c>
      <c r="D31" s="246">
        <v>0</v>
      </c>
      <c r="E31" s="245">
        <v>0</v>
      </c>
      <c r="F31" s="229">
        <f t="shared" si="0"/>
        <v>32722</v>
      </c>
      <c r="G31" s="232">
        <f t="shared" si="1"/>
        <v>0.042273154182939074</v>
      </c>
      <c r="H31" s="247">
        <v>18274</v>
      </c>
      <c r="I31" s="245">
        <v>19968</v>
      </c>
      <c r="J31" s="246">
        <v>6</v>
      </c>
      <c r="K31" s="245"/>
      <c r="L31" s="246">
        <f t="shared" si="2"/>
        <v>38248</v>
      </c>
      <c r="M31" s="249">
        <f t="shared" si="3"/>
        <v>-0.14447814264798164</v>
      </c>
      <c r="N31" s="247">
        <v>15587</v>
      </c>
      <c r="O31" s="245">
        <v>17135</v>
      </c>
      <c r="P31" s="246"/>
      <c r="Q31" s="245"/>
      <c r="R31" s="229">
        <f t="shared" si="4"/>
        <v>32722</v>
      </c>
      <c r="S31" s="232">
        <f t="shared" si="5"/>
        <v>0.042273154182939074</v>
      </c>
      <c r="T31" s="251">
        <v>18274</v>
      </c>
      <c r="U31" s="245">
        <v>19968</v>
      </c>
      <c r="V31" s="246">
        <v>6</v>
      </c>
      <c r="W31" s="245"/>
      <c r="X31" s="246">
        <f t="shared" si="6"/>
        <v>38248</v>
      </c>
      <c r="Y31" s="244">
        <f t="shared" si="7"/>
        <v>-0.14447814264798164</v>
      </c>
    </row>
    <row r="32" spans="1:25" ht="19.5" customHeight="1">
      <c r="A32" s="250" t="s">
        <v>333</v>
      </c>
      <c r="B32" s="247">
        <v>13012</v>
      </c>
      <c r="C32" s="245">
        <v>14403</v>
      </c>
      <c r="D32" s="246">
        <v>0</v>
      </c>
      <c r="E32" s="245">
        <v>0</v>
      </c>
      <c r="F32" s="246">
        <f t="shared" si="0"/>
        <v>27415</v>
      </c>
      <c r="G32" s="248">
        <f t="shared" si="1"/>
        <v>0.0354171053702486</v>
      </c>
      <c r="H32" s="247">
        <v>11249</v>
      </c>
      <c r="I32" s="245">
        <v>11597</v>
      </c>
      <c r="J32" s="246"/>
      <c r="K32" s="245">
        <v>0</v>
      </c>
      <c r="L32" s="229">
        <f t="shared" si="2"/>
        <v>22846</v>
      </c>
      <c r="M32" s="249">
        <f t="shared" si="3"/>
        <v>0.19999124573229454</v>
      </c>
      <c r="N32" s="247">
        <v>13012</v>
      </c>
      <c r="O32" s="245">
        <v>14403</v>
      </c>
      <c r="P32" s="246"/>
      <c r="Q32" s="245">
        <v>0</v>
      </c>
      <c r="R32" s="246">
        <f t="shared" si="4"/>
        <v>27415</v>
      </c>
      <c r="S32" s="248">
        <f t="shared" si="5"/>
        <v>0.0354171053702486</v>
      </c>
      <c r="T32" s="251">
        <v>11249</v>
      </c>
      <c r="U32" s="245">
        <v>11597</v>
      </c>
      <c r="V32" s="246"/>
      <c r="W32" s="245">
        <v>0</v>
      </c>
      <c r="X32" s="246">
        <f t="shared" si="6"/>
        <v>22846</v>
      </c>
      <c r="Y32" s="244">
        <f t="shared" si="7"/>
        <v>0.19999124573229454</v>
      </c>
    </row>
    <row r="33" spans="1:25" ht="19.5" customHeight="1">
      <c r="A33" s="250" t="s">
        <v>334</v>
      </c>
      <c r="B33" s="247">
        <v>12135</v>
      </c>
      <c r="C33" s="245">
        <v>11100</v>
      </c>
      <c r="D33" s="246">
        <v>0</v>
      </c>
      <c r="E33" s="245">
        <v>0</v>
      </c>
      <c r="F33" s="246">
        <f t="shared" si="0"/>
        <v>23235</v>
      </c>
      <c r="G33" s="248">
        <f t="shared" si="1"/>
        <v>0.030017014162966486</v>
      </c>
      <c r="H33" s="247">
        <v>13134</v>
      </c>
      <c r="I33" s="245">
        <v>9572</v>
      </c>
      <c r="J33" s="246"/>
      <c r="K33" s="245"/>
      <c r="L33" s="246">
        <f t="shared" si="2"/>
        <v>22706</v>
      </c>
      <c r="M33" s="249">
        <f t="shared" si="3"/>
        <v>0.023297806747115235</v>
      </c>
      <c r="N33" s="247">
        <v>12135</v>
      </c>
      <c r="O33" s="245">
        <v>11100</v>
      </c>
      <c r="P33" s="246"/>
      <c r="Q33" s="245">
        <v>0</v>
      </c>
      <c r="R33" s="246">
        <f t="shared" si="4"/>
        <v>23235</v>
      </c>
      <c r="S33" s="248">
        <f t="shared" si="5"/>
        <v>0.030017014162966486</v>
      </c>
      <c r="T33" s="251">
        <v>13134</v>
      </c>
      <c r="U33" s="245">
        <v>9572</v>
      </c>
      <c r="V33" s="246"/>
      <c r="W33" s="245"/>
      <c r="X33" s="246">
        <f t="shared" si="6"/>
        <v>22706</v>
      </c>
      <c r="Y33" s="244">
        <f t="shared" si="7"/>
        <v>0.023297806747115235</v>
      </c>
    </row>
    <row r="34" spans="1:25" ht="19.5" customHeight="1">
      <c r="A34" s="250" t="s">
        <v>335</v>
      </c>
      <c r="B34" s="247">
        <v>10193</v>
      </c>
      <c r="C34" s="245">
        <v>10746</v>
      </c>
      <c r="D34" s="246">
        <v>0</v>
      </c>
      <c r="E34" s="245">
        <v>0</v>
      </c>
      <c r="F34" s="246">
        <f t="shared" si="0"/>
        <v>20939</v>
      </c>
      <c r="G34" s="248">
        <f t="shared" si="1"/>
        <v>0.02705083966250722</v>
      </c>
      <c r="H34" s="247">
        <v>5802</v>
      </c>
      <c r="I34" s="245">
        <v>5960</v>
      </c>
      <c r="J34" s="246"/>
      <c r="K34" s="245"/>
      <c r="L34" s="229">
        <f t="shared" si="2"/>
        <v>11762</v>
      </c>
      <c r="M34" s="249" t="s">
        <v>50</v>
      </c>
      <c r="N34" s="247">
        <v>10193</v>
      </c>
      <c r="O34" s="245">
        <v>10746</v>
      </c>
      <c r="P34" s="246"/>
      <c r="Q34" s="245"/>
      <c r="R34" s="229">
        <f t="shared" si="4"/>
        <v>20939</v>
      </c>
      <c r="S34" s="248">
        <f t="shared" si="5"/>
        <v>0.02705083966250722</v>
      </c>
      <c r="T34" s="251">
        <v>5802</v>
      </c>
      <c r="U34" s="245">
        <v>5960</v>
      </c>
      <c r="V34" s="246"/>
      <c r="W34" s="245"/>
      <c r="X34" s="246">
        <f t="shared" si="6"/>
        <v>11762</v>
      </c>
      <c r="Y34" s="244" t="s">
        <v>50</v>
      </c>
    </row>
    <row r="35" spans="1:25" ht="19.5" customHeight="1">
      <c r="A35" s="250" t="s">
        <v>336</v>
      </c>
      <c r="B35" s="247">
        <v>8342</v>
      </c>
      <c r="C35" s="245">
        <v>10153</v>
      </c>
      <c r="D35" s="246">
        <v>0</v>
      </c>
      <c r="E35" s="245">
        <v>0</v>
      </c>
      <c r="F35" s="246">
        <f t="shared" si="0"/>
        <v>18495</v>
      </c>
      <c r="G35" s="248">
        <f t="shared" si="1"/>
        <v>0.023893465760450403</v>
      </c>
      <c r="H35" s="247">
        <v>4436</v>
      </c>
      <c r="I35" s="245">
        <v>5585</v>
      </c>
      <c r="J35" s="246"/>
      <c r="K35" s="245">
        <v>0</v>
      </c>
      <c r="L35" s="246">
        <f t="shared" si="2"/>
        <v>10021</v>
      </c>
      <c r="M35" s="249">
        <f t="shared" si="3"/>
        <v>0.8456241892026743</v>
      </c>
      <c r="N35" s="247">
        <v>8342</v>
      </c>
      <c r="O35" s="245">
        <v>10153</v>
      </c>
      <c r="P35" s="246"/>
      <c r="Q35" s="245"/>
      <c r="R35" s="246">
        <f t="shared" si="4"/>
        <v>18495</v>
      </c>
      <c r="S35" s="248">
        <f t="shared" si="5"/>
        <v>0.023893465760450403</v>
      </c>
      <c r="T35" s="251">
        <v>4436</v>
      </c>
      <c r="U35" s="245">
        <v>5585</v>
      </c>
      <c r="V35" s="246"/>
      <c r="W35" s="245">
        <v>0</v>
      </c>
      <c r="X35" s="246">
        <f t="shared" si="6"/>
        <v>10021</v>
      </c>
      <c r="Y35" s="244">
        <f t="shared" si="7"/>
        <v>0.8456241892026743</v>
      </c>
    </row>
    <row r="36" spans="1:25" ht="19.5" customHeight="1">
      <c r="A36" s="250" t="s">
        <v>337</v>
      </c>
      <c r="B36" s="247">
        <v>6210</v>
      </c>
      <c r="C36" s="245">
        <v>7014</v>
      </c>
      <c r="D36" s="246">
        <v>0</v>
      </c>
      <c r="E36" s="245">
        <v>0</v>
      </c>
      <c r="F36" s="246">
        <f t="shared" si="0"/>
        <v>13224</v>
      </c>
      <c r="G36" s="248">
        <f t="shared" si="1"/>
        <v>0.017083924910310685</v>
      </c>
      <c r="H36" s="247">
        <v>2852</v>
      </c>
      <c r="I36" s="245">
        <v>3939</v>
      </c>
      <c r="J36" s="246"/>
      <c r="K36" s="245"/>
      <c r="L36" s="246">
        <f t="shared" si="2"/>
        <v>6791</v>
      </c>
      <c r="M36" s="249">
        <f t="shared" si="3"/>
        <v>0.9472831689000147</v>
      </c>
      <c r="N36" s="247">
        <v>6210</v>
      </c>
      <c r="O36" s="245">
        <v>7014</v>
      </c>
      <c r="P36" s="246"/>
      <c r="Q36" s="245"/>
      <c r="R36" s="246">
        <f t="shared" si="4"/>
        <v>13224</v>
      </c>
      <c r="S36" s="248">
        <f t="shared" si="5"/>
        <v>0.017083924910310685</v>
      </c>
      <c r="T36" s="251">
        <v>2852</v>
      </c>
      <c r="U36" s="245">
        <v>3939</v>
      </c>
      <c r="V36" s="246"/>
      <c r="W36" s="245"/>
      <c r="X36" s="246">
        <f t="shared" si="6"/>
        <v>6791</v>
      </c>
      <c r="Y36" s="244">
        <f t="shared" si="7"/>
        <v>0.9472831689000147</v>
      </c>
    </row>
    <row r="37" spans="1:25" ht="19.5" customHeight="1">
      <c r="A37" s="250" t="s">
        <v>338</v>
      </c>
      <c r="B37" s="247">
        <v>3570</v>
      </c>
      <c r="C37" s="245">
        <v>4108</v>
      </c>
      <c r="D37" s="246">
        <v>0</v>
      </c>
      <c r="E37" s="245">
        <v>0</v>
      </c>
      <c r="F37" s="246">
        <f>SUM(B37:E37)</f>
        <v>7678</v>
      </c>
      <c r="G37" s="248">
        <f>F37/$F$9</f>
        <v>0.009919114901797145</v>
      </c>
      <c r="H37" s="247">
        <v>3461</v>
      </c>
      <c r="I37" s="245">
        <v>3292</v>
      </c>
      <c r="J37" s="246"/>
      <c r="K37" s="245"/>
      <c r="L37" s="246">
        <f>SUM(H37:K37)</f>
        <v>6753</v>
      </c>
      <c r="M37" s="249">
        <f>IF(ISERROR(F37/L37-1),"         /0",(F37/L37-1))</f>
        <v>0.13697615874426172</v>
      </c>
      <c r="N37" s="247">
        <v>3570</v>
      </c>
      <c r="O37" s="245">
        <v>4108</v>
      </c>
      <c r="P37" s="246"/>
      <c r="Q37" s="245"/>
      <c r="R37" s="246">
        <f>SUM(N37:Q37)</f>
        <v>7678</v>
      </c>
      <c r="S37" s="248">
        <f>R37/$R$9</f>
        <v>0.009919114901797145</v>
      </c>
      <c r="T37" s="251">
        <v>3461</v>
      </c>
      <c r="U37" s="245">
        <v>3292</v>
      </c>
      <c r="V37" s="246"/>
      <c r="W37" s="245"/>
      <c r="X37" s="246">
        <f>SUM(T37:W37)</f>
        <v>6753</v>
      </c>
      <c r="Y37" s="244">
        <f>IF(ISERROR(R37/X37-1),"         /0",(R37/X37-1))</f>
        <v>0.13697615874426172</v>
      </c>
    </row>
    <row r="38" spans="1:25" ht="19.5" customHeight="1">
      <c r="A38" s="250" t="s">
        <v>339</v>
      </c>
      <c r="B38" s="247">
        <v>2582</v>
      </c>
      <c r="C38" s="245">
        <v>3524</v>
      </c>
      <c r="D38" s="246">
        <v>0</v>
      </c>
      <c r="E38" s="245">
        <v>0</v>
      </c>
      <c r="F38" s="246">
        <f t="shared" si="0"/>
        <v>6106</v>
      </c>
      <c r="G38" s="248">
        <f t="shared" si="1"/>
        <v>0.007888267203747508</v>
      </c>
      <c r="H38" s="247">
        <v>7207</v>
      </c>
      <c r="I38" s="245">
        <v>7492</v>
      </c>
      <c r="J38" s="246"/>
      <c r="K38" s="245">
        <v>0</v>
      </c>
      <c r="L38" s="246">
        <f t="shared" si="2"/>
        <v>14699</v>
      </c>
      <c r="M38" s="249">
        <f t="shared" si="3"/>
        <v>-0.5845975916729029</v>
      </c>
      <c r="N38" s="247">
        <v>2582</v>
      </c>
      <c r="O38" s="245">
        <v>3524</v>
      </c>
      <c r="P38" s="246"/>
      <c r="Q38" s="245"/>
      <c r="R38" s="246">
        <f t="shared" si="4"/>
        <v>6106</v>
      </c>
      <c r="S38" s="248">
        <f t="shared" si="5"/>
        <v>0.007888267203747508</v>
      </c>
      <c r="T38" s="251">
        <v>7207</v>
      </c>
      <c r="U38" s="245">
        <v>7492</v>
      </c>
      <c r="V38" s="246"/>
      <c r="W38" s="245">
        <v>0</v>
      </c>
      <c r="X38" s="246">
        <f t="shared" si="6"/>
        <v>14699</v>
      </c>
      <c r="Y38" s="244">
        <f t="shared" si="7"/>
        <v>-0.5845975916729029</v>
      </c>
    </row>
    <row r="39" spans="1:25" ht="19.5" customHeight="1">
      <c r="A39" s="250" t="s">
        <v>340</v>
      </c>
      <c r="B39" s="247">
        <v>2824</v>
      </c>
      <c r="C39" s="245">
        <v>2852</v>
      </c>
      <c r="D39" s="246">
        <v>0</v>
      </c>
      <c r="E39" s="245">
        <v>0</v>
      </c>
      <c r="F39" s="246">
        <f>SUM(B39:E39)</f>
        <v>5676</v>
      </c>
      <c r="G39" s="248">
        <f>F39/$F$9</f>
        <v>0.0073327554288357116</v>
      </c>
      <c r="H39" s="247">
        <v>2606</v>
      </c>
      <c r="I39" s="245">
        <v>2539</v>
      </c>
      <c r="J39" s="246"/>
      <c r="K39" s="245">
        <v>0</v>
      </c>
      <c r="L39" s="246">
        <f>SUM(H39:K39)</f>
        <v>5145</v>
      </c>
      <c r="M39" s="249">
        <f>IF(ISERROR(F39/L39-1),"         /0",(F39/L39-1))</f>
        <v>0.10320699708454817</v>
      </c>
      <c r="N39" s="247">
        <v>2824</v>
      </c>
      <c r="O39" s="245">
        <v>2852</v>
      </c>
      <c r="P39" s="246"/>
      <c r="Q39" s="245">
        <v>0</v>
      </c>
      <c r="R39" s="246">
        <f>SUM(N39:Q39)</f>
        <v>5676</v>
      </c>
      <c r="S39" s="248">
        <f>R39/$R$9</f>
        <v>0.0073327554288357116</v>
      </c>
      <c r="T39" s="251">
        <v>2606</v>
      </c>
      <c r="U39" s="245">
        <v>2539</v>
      </c>
      <c r="V39" s="246"/>
      <c r="W39" s="245">
        <v>0</v>
      </c>
      <c r="X39" s="246">
        <f>SUM(T39:W39)</f>
        <v>5145</v>
      </c>
      <c r="Y39" s="244">
        <f>IF(ISERROR(R39/X39-1),"         /0",(R39/X39-1))</f>
        <v>0.10320699708454817</v>
      </c>
    </row>
    <row r="40" spans="1:25" ht="19.5" customHeight="1">
      <c r="A40" s="250" t="s">
        <v>341</v>
      </c>
      <c r="B40" s="247">
        <v>2190</v>
      </c>
      <c r="C40" s="245">
        <v>1917</v>
      </c>
      <c r="D40" s="246">
        <v>0</v>
      </c>
      <c r="E40" s="245">
        <v>0</v>
      </c>
      <c r="F40" s="246">
        <f t="shared" si="0"/>
        <v>4107</v>
      </c>
      <c r="G40" s="248">
        <f t="shared" si="1"/>
        <v>0.005305783394331971</v>
      </c>
      <c r="H40" s="247">
        <v>1270</v>
      </c>
      <c r="I40" s="245">
        <v>1115</v>
      </c>
      <c r="J40" s="246"/>
      <c r="K40" s="245"/>
      <c r="L40" s="246">
        <f t="shared" si="2"/>
        <v>2385</v>
      </c>
      <c r="M40" s="249">
        <f t="shared" si="3"/>
        <v>0.7220125786163523</v>
      </c>
      <c r="N40" s="247">
        <v>2190</v>
      </c>
      <c r="O40" s="245">
        <v>1917</v>
      </c>
      <c r="P40" s="246"/>
      <c r="Q40" s="245"/>
      <c r="R40" s="246">
        <f t="shared" si="4"/>
        <v>4107</v>
      </c>
      <c r="S40" s="248">
        <f t="shared" si="5"/>
        <v>0.005305783394331971</v>
      </c>
      <c r="T40" s="251">
        <v>1270</v>
      </c>
      <c r="U40" s="245">
        <v>1115</v>
      </c>
      <c r="V40" s="246"/>
      <c r="W40" s="245"/>
      <c r="X40" s="246">
        <f t="shared" si="6"/>
        <v>2385</v>
      </c>
      <c r="Y40" s="244">
        <f t="shared" si="7"/>
        <v>0.7220125786163523</v>
      </c>
    </row>
    <row r="41" spans="1:25" ht="19.5" customHeight="1">
      <c r="A41" s="250" t="s">
        <v>342</v>
      </c>
      <c r="B41" s="247">
        <v>2291</v>
      </c>
      <c r="C41" s="245">
        <v>1429</v>
      </c>
      <c r="D41" s="246">
        <v>0</v>
      </c>
      <c r="E41" s="245">
        <v>0</v>
      </c>
      <c r="F41" s="246">
        <f t="shared" si="0"/>
        <v>3720</v>
      </c>
      <c r="G41" s="248">
        <f t="shared" si="1"/>
        <v>0.004805822796911354</v>
      </c>
      <c r="H41" s="247">
        <v>2140</v>
      </c>
      <c r="I41" s="245">
        <v>1323</v>
      </c>
      <c r="J41" s="246"/>
      <c r="K41" s="245"/>
      <c r="L41" s="246">
        <f t="shared" si="2"/>
        <v>3463</v>
      </c>
      <c r="M41" s="249">
        <f t="shared" si="3"/>
        <v>0.07421311002021369</v>
      </c>
      <c r="N41" s="247">
        <v>2291</v>
      </c>
      <c r="O41" s="245">
        <v>1429</v>
      </c>
      <c r="P41" s="246"/>
      <c r="Q41" s="245">
        <v>0</v>
      </c>
      <c r="R41" s="246">
        <f t="shared" si="4"/>
        <v>3720</v>
      </c>
      <c r="S41" s="248">
        <f t="shared" si="5"/>
        <v>0.004805822796911354</v>
      </c>
      <c r="T41" s="251">
        <v>2140</v>
      </c>
      <c r="U41" s="245">
        <v>1323</v>
      </c>
      <c r="V41" s="246"/>
      <c r="W41" s="245"/>
      <c r="X41" s="246">
        <f t="shared" si="6"/>
        <v>3463</v>
      </c>
      <c r="Y41" s="244">
        <f t="shared" si="7"/>
        <v>0.07421311002021369</v>
      </c>
    </row>
    <row r="42" spans="1:25" ht="19.5" customHeight="1">
      <c r="A42" s="250" t="s">
        <v>343</v>
      </c>
      <c r="B42" s="247">
        <v>1635</v>
      </c>
      <c r="C42" s="245">
        <v>1900</v>
      </c>
      <c r="D42" s="246">
        <v>0</v>
      </c>
      <c r="E42" s="245">
        <v>0</v>
      </c>
      <c r="F42" s="246">
        <f t="shared" si="0"/>
        <v>3535</v>
      </c>
      <c r="G42" s="248">
        <f t="shared" si="1"/>
        <v>0.0045668235449144185</v>
      </c>
      <c r="H42" s="247">
        <v>1017</v>
      </c>
      <c r="I42" s="245">
        <v>930</v>
      </c>
      <c r="J42" s="246"/>
      <c r="K42" s="245"/>
      <c r="L42" s="246">
        <f t="shared" si="2"/>
        <v>1947</v>
      </c>
      <c r="M42" s="249">
        <f t="shared" si="3"/>
        <v>0.8156137647663071</v>
      </c>
      <c r="N42" s="247">
        <v>1635</v>
      </c>
      <c r="O42" s="245">
        <v>1900</v>
      </c>
      <c r="P42" s="246"/>
      <c r="Q42" s="245"/>
      <c r="R42" s="246">
        <f t="shared" si="4"/>
        <v>3535</v>
      </c>
      <c r="S42" s="248">
        <f t="shared" si="5"/>
        <v>0.0045668235449144185</v>
      </c>
      <c r="T42" s="251">
        <v>1017</v>
      </c>
      <c r="U42" s="245">
        <v>930</v>
      </c>
      <c r="V42" s="246"/>
      <c r="W42" s="245"/>
      <c r="X42" s="246">
        <f t="shared" si="6"/>
        <v>1947</v>
      </c>
      <c r="Y42" s="244">
        <f t="shared" si="7"/>
        <v>0.8156137647663071</v>
      </c>
    </row>
    <row r="43" spans="1:25" ht="19.5" customHeight="1">
      <c r="A43" s="250" t="s">
        <v>344</v>
      </c>
      <c r="B43" s="247">
        <v>1751</v>
      </c>
      <c r="C43" s="245">
        <v>1764</v>
      </c>
      <c r="D43" s="246">
        <v>0</v>
      </c>
      <c r="E43" s="245">
        <v>0</v>
      </c>
      <c r="F43" s="246">
        <f t="shared" si="0"/>
        <v>3515</v>
      </c>
      <c r="G43" s="248">
        <f t="shared" si="1"/>
        <v>0.004540985787941777</v>
      </c>
      <c r="H43" s="247">
        <v>2231</v>
      </c>
      <c r="I43" s="245">
        <v>1891</v>
      </c>
      <c r="J43" s="246"/>
      <c r="K43" s="245">
        <v>0</v>
      </c>
      <c r="L43" s="246">
        <f t="shared" si="2"/>
        <v>4122</v>
      </c>
      <c r="M43" s="249">
        <f t="shared" si="3"/>
        <v>-0.14725861232411452</v>
      </c>
      <c r="N43" s="247">
        <v>1751</v>
      </c>
      <c r="O43" s="245">
        <v>1764</v>
      </c>
      <c r="P43" s="246"/>
      <c r="Q43" s="245">
        <v>0</v>
      </c>
      <c r="R43" s="246">
        <f t="shared" si="4"/>
        <v>3515</v>
      </c>
      <c r="S43" s="248">
        <f t="shared" si="5"/>
        <v>0.004540985787941777</v>
      </c>
      <c r="T43" s="251">
        <v>2231</v>
      </c>
      <c r="U43" s="245">
        <v>1891</v>
      </c>
      <c r="V43" s="246"/>
      <c r="W43" s="245">
        <v>0</v>
      </c>
      <c r="X43" s="246">
        <f t="shared" si="6"/>
        <v>4122</v>
      </c>
      <c r="Y43" s="244">
        <f t="shared" si="7"/>
        <v>-0.14725861232411452</v>
      </c>
    </row>
    <row r="44" spans="1:25" ht="19.5" customHeight="1">
      <c r="A44" s="250" t="s">
        <v>345</v>
      </c>
      <c r="B44" s="247">
        <v>895</v>
      </c>
      <c r="C44" s="245">
        <v>928</v>
      </c>
      <c r="D44" s="246">
        <v>0</v>
      </c>
      <c r="E44" s="245">
        <v>0</v>
      </c>
      <c r="F44" s="246">
        <f t="shared" si="0"/>
        <v>1823</v>
      </c>
      <c r="G44" s="248">
        <f t="shared" si="1"/>
        <v>0.00235511154805629</v>
      </c>
      <c r="H44" s="247">
        <v>657</v>
      </c>
      <c r="I44" s="245">
        <v>557</v>
      </c>
      <c r="J44" s="246"/>
      <c r="K44" s="245"/>
      <c r="L44" s="246">
        <f t="shared" si="2"/>
        <v>1214</v>
      </c>
      <c r="M44" s="249" t="s">
        <v>50</v>
      </c>
      <c r="N44" s="247">
        <v>895</v>
      </c>
      <c r="O44" s="245">
        <v>928</v>
      </c>
      <c r="P44" s="246"/>
      <c r="Q44" s="245"/>
      <c r="R44" s="229">
        <f t="shared" si="4"/>
        <v>1823</v>
      </c>
      <c r="S44" s="248">
        <f t="shared" si="5"/>
        <v>0.00235511154805629</v>
      </c>
      <c r="T44" s="251">
        <v>657</v>
      </c>
      <c r="U44" s="245">
        <v>557</v>
      </c>
      <c r="V44" s="246"/>
      <c r="W44" s="245"/>
      <c r="X44" s="246">
        <f t="shared" si="6"/>
        <v>1214</v>
      </c>
      <c r="Y44" s="244" t="s">
        <v>50</v>
      </c>
    </row>
    <row r="45" spans="1:25" ht="19.5" customHeight="1" thickBot="1">
      <c r="A45" s="250" t="s">
        <v>311</v>
      </c>
      <c r="B45" s="247">
        <v>22210</v>
      </c>
      <c r="C45" s="245">
        <v>20446</v>
      </c>
      <c r="D45" s="246">
        <v>160</v>
      </c>
      <c r="E45" s="245">
        <v>130</v>
      </c>
      <c r="F45" s="246">
        <f aca="true" t="shared" si="8" ref="F45:F71">SUM(B45:E45)</f>
        <v>42946</v>
      </c>
      <c r="G45" s="248">
        <f aca="true" t="shared" si="9" ref="G45:G71">F45/$F$9</f>
        <v>0.0554814155473535</v>
      </c>
      <c r="H45" s="247">
        <v>14644</v>
      </c>
      <c r="I45" s="245">
        <v>14443</v>
      </c>
      <c r="J45" s="246">
        <v>48</v>
      </c>
      <c r="K45" s="245">
        <v>4</v>
      </c>
      <c r="L45" s="246">
        <f aca="true" t="shared" si="10" ref="L45:L71">SUM(H45:K45)</f>
        <v>29139</v>
      </c>
      <c r="M45" s="249">
        <f aca="true" t="shared" si="11" ref="M45:M71">IF(ISERROR(F45/L45-1),"         /0",(F45/L45-1))</f>
        <v>0.47383232094443883</v>
      </c>
      <c r="N45" s="247">
        <v>22210</v>
      </c>
      <c r="O45" s="245">
        <v>20446</v>
      </c>
      <c r="P45" s="246">
        <v>160</v>
      </c>
      <c r="Q45" s="245">
        <v>130</v>
      </c>
      <c r="R45" s="246">
        <f aca="true" t="shared" si="12" ref="R45:R71">SUM(N45:Q45)</f>
        <v>42946</v>
      </c>
      <c r="S45" s="248">
        <f aca="true" t="shared" si="13" ref="S45:S71">R45/$R$9</f>
        <v>0.0554814155473535</v>
      </c>
      <c r="T45" s="251">
        <v>14644</v>
      </c>
      <c r="U45" s="245">
        <v>14443</v>
      </c>
      <c r="V45" s="246">
        <v>48</v>
      </c>
      <c r="W45" s="245">
        <v>4</v>
      </c>
      <c r="X45" s="246">
        <f aca="true" t="shared" si="14" ref="X45:X72">SUM(T45:W45)</f>
        <v>29139</v>
      </c>
      <c r="Y45" s="244">
        <f aca="true" t="shared" si="15" ref="Y45:Y71">IF(ISERROR(R45/X45-1),"         /0",(R45/X45-1))</f>
        <v>0.47383232094443883</v>
      </c>
    </row>
    <row r="46" spans="1:25" s="236" customFormat="1" ht="19.5" customHeight="1">
      <c r="A46" s="243" t="s">
        <v>59</v>
      </c>
      <c r="B46" s="240">
        <f>SUM(B47:B54)</f>
        <v>49163</v>
      </c>
      <c r="C46" s="239">
        <f>SUM(C47:C54)</f>
        <v>44215</v>
      </c>
      <c r="D46" s="238">
        <f>SUM(D47:D54)</f>
        <v>6</v>
      </c>
      <c r="E46" s="239">
        <f>SUM(E47:E54)</f>
        <v>3</v>
      </c>
      <c r="F46" s="238">
        <f t="shared" si="8"/>
        <v>93387</v>
      </c>
      <c r="G46" s="241">
        <f t="shared" si="9"/>
        <v>0.12064553052020448</v>
      </c>
      <c r="H46" s="240">
        <f>SUM(H47:H54)</f>
        <v>52566</v>
      </c>
      <c r="I46" s="239">
        <f>SUM(I47:I54)</f>
        <v>44719</v>
      </c>
      <c r="J46" s="238">
        <f>SUM(J47:J54)</f>
        <v>13</v>
      </c>
      <c r="K46" s="239">
        <f>SUM(K47:K54)</f>
        <v>6</v>
      </c>
      <c r="L46" s="238">
        <f t="shared" si="10"/>
        <v>97304</v>
      </c>
      <c r="M46" s="242">
        <f t="shared" si="11"/>
        <v>-0.0402552824138781</v>
      </c>
      <c r="N46" s="240">
        <f>SUM(N47:N54)</f>
        <v>49163</v>
      </c>
      <c r="O46" s="239">
        <f>SUM(O47:O54)</f>
        <v>44215</v>
      </c>
      <c r="P46" s="238">
        <f>SUM(P47:P54)</f>
        <v>6</v>
      </c>
      <c r="Q46" s="239">
        <f>SUM(Q47:Q54)</f>
        <v>3</v>
      </c>
      <c r="R46" s="238">
        <f t="shared" si="12"/>
        <v>93387</v>
      </c>
      <c r="S46" s="241">
        <f t="shared" si="13"/>
        <v>0.12064553052020448</v>
      </c>
      <c r="T46" s="240">
        <f>SUM(T47:T54)</f>
        <v>52566</v>
      </c>
      <c r="U46" s="239">
        <f>SUM(U47:U54)</f>
        <v>44719</v>
      </c>
      <c r="V46" s="238">
        <f>SUM(V47:V54)</f>
        <v>13</v>
      </c>
      <c r="W46" s="239">
        <f>SUM(W47:W54)</f>
        <v>6</v>
      </c>
      <c r="X46" s="238">
        <f t="shared" si="14"/>
        <v>97304</v>
      </c>
      <c r="Y46" s="237">
        <f t="shared" si="15"/>
        <v>-0.0402552824138781</v>
      </c>
    </row>
    <row r="47" spans="1:25" ht="19.5" customHeight="1">
      <c r="A47" s="250" t="s">
        <v>346</v>
      </c>
      <c r="B47" s="247">
        <v>16971</v>
      </c>
      <c r="C47" s="245">
        <v>17958</v>
      </c>
      <c r="D47" s="246">
        <v>0</v>
      </c>
      <c r="E47" s="245">
        <v>0</v>
      </c>
      <c r="F47" s="246">
        <f t="shared" si="8"/>
        <v>34929</v>
      </c>
      <c r="G47" s="248">
        <f t="shared" si="9"/>
        <v>0.04512435066487008</v>
      </c>
      <c r="H47" s="247">
        <v>21211</v>
      </c>
      <c r="I47" s="245">
        <v>20377</v>
      </c>
      <c r="J47" s="246"/>
      <c r="K47" s="245"/>
      <c r="L47" s="246">
        <f t="shared" si="10"/>
        <v>41588</v>
      </c>
      <c r="M47" s="249">
        <f t="shared" si="11"/>
        <v>-0.1601183033567375</v>
      </c>
      <c r="N47" s="247">
        <v>16971</v>
      </c>
      <c r="O47" s="245">
        <v>17958</v>
      </c>
      <c r="P47" s="246"/>
      <c r="Q47" s="245"/>
      <c r="R47" s="246">
        <f t="shared" si="12"/>
        <v>34929</v>
      </c>
      <c r="S47" s="248">
        <f t="shared" si="13"/>
        <v>0.04512435066487008</v>
      </c>
      <c r="T47" s="247">
        <v>21211</v>
      </c>
      <c r="U47" s="245">
        <v>20377</v>
      </c>
      <c r="V47" s="246"/>
      <c r="W47" s="245"/>
      <c r="X47" s="229">
        <f t="shared" si="14"/>
        <v>41588</v>
      </c>
      <c r="Y47" s="244">
        <f t="shared" si="15"/>
        <v>-0.1601183033567375</v>
      </c>
    </row>
    <row r="48" spans="1:25" ht="19.5" customHeight="1">
      <c r="A48" s="250" t="s">
        <v>347</v>
      </c>
      <c r="B48" s="247">
        <v>7284</v>
      </c>
      <c r="C48" s="245">
        <v>6895</v>
      </c>
      <c r="D48" s="246">
        <v>0</v>
      </c>
      <c r="E48" s="245">
        <v>0</v>
      </c>
      <c r="F48" s="246">
        <f t="shared" si="8"/>
        <v>14179</v>
      </c>
      <c r="G48" s="248">
        <f t="shared" si="9"/>
        <v>0.018317677805754325</v>
      </c>
      <c r="H48" s="247">
        <v>8241</v>
      </c>
      <c r="I48" s="245">
        <v>7597</v>
      </c>
      <c r="J48" s="246"/>
      <c r="K48" s="245"/>
      <c r="L48" s="246">
        <f t="shared" si="10"/>
        <v>15838</v>
      </c>
      <c r="M48" s="249">
        <f t="shared" si="11"/>
        <v>-0.10474807425179944</v>
      </c>
      <c r="N48" s="247">
        <v>7284</v>
      </c>
      <c r="O48" s="245">
        <v>6895</v>
      </c>
      <c r="P48" s="246"/>
      <c r="Q48" s="245"/>
      <c r="R48" s="246">
        <f t="shared" si="12"/>
        <v>14179</v>
      </c>
      <c r="S48" s="248">
        <f t="shared" si="13"/>
        <v>0.018317677805754325</v>
      </c>
      <c r="T48" s="247">
        <v>8241</v>
      </c>
      <c r="U48" s="245">
        <v>7597</v>
      </c>
      <c r="V48" s="246"/>
      <c r="W48" s="245"/>
      <c r="X48" s="229">
        <f t="shared" si="14"/>
        <v>15838</v>
      </c>
      <c r="Y48" s="244">
        <f t="shared" si="15"/>
        <v>-0.10474807425179944</v>
      </c>
    </row>
    <row r="49" spans="1:25" ht="19.5" customHeight="1">
      <c r="A49" s="250" t="s">
        <v>348</v>
      </c>
      <c r="B49" s="247">
        <v>7145</v>
      </c>
      <c r="C49" s="245">
        <v>6274</v>
      </c>
      <c r="D49" s="246">
        <v>0</v>
      </c>
      <c r="E49" s="245">
        <v>0</v>
      </c>
      <c r="F49" s="246">
        <f t="shared" si="8"/>
        <v>13419</v>
      </c>
      <c r="G49" s="248">
        <f t="shared" si="9"/>
        <v>0.01733584304079394</v>
      </c>
      <c r="H49" s="247">
        <v>6436</v>
      </c>
      <c r="I49" s="245">
        <v>5082</v>
      </c>
      <c r="J49" s="246"/>
      <c r="K49" s="245">
        <v>0</v>
      </c>
      <c r="L49" s="246">
        <f t="shared" si="10"/>
        <v>11518</v>
      </c>
      <c r="M49" s="249">
        <f t="shared" si="11"/>
        <v>0.16504601493314808</v>
      </c>
      <c r="N49" s="247">
        <v>7145</v>
      </c>
      <c r="O49" s="245">
        <v>6274</v>
      </c>
      <c r="P49" s="246"/>
      <c r="Q49" s="245">
        <v>0</v>
      </c>
      <c r="R49" s="246">
        <f t="shared" si="12"/>
        <v>13419</v>
      </c>
      <c r="S49" s="248">
        <f t="shared" si="13"/>
        <v>0.01733584304079394</v>
      </c>
      <c r="T49" s="247">
        <v>6436</v>
      </c>
      <c r="U49" s="245">
        <v>5082</v>
      </c>
      <c r="V49" s="246"/>
      <c r="W49" s="245">
        <v>0</v>
      </c>
      <c r="X49" s="229">
        <f t="shared" si="14"/>
        <v>11518</v>
      </c>
      <c r="Y49" s="244">
        <f t="shared" si="15"/>
        <v>0.16504601493314808</v>
      </c>
    </row>
    <row r="50" spans="1:25" ht="19.5" customHeight="1">
      <c r="A50" s="250" t="s">
        <v>349</v>
      </c>
      <c r="B50" s="247">
        <v>4999</v>
      </c>
      <c r="C50" s="245">
        <v>3785</v>
      </c>
      <c r="D50" s="246">
        <v>0</v>
      </c>
      <c r="E50" s="245">
        <v>0</v>
      </c>
      <c r="F50" s="246">
        <f t="shared" si="8"/>
        <v>8784</v>
      </c>
      <c r="G50" s="248">
        <f t="shared" si="9"/>
        <v>0.011347942862384231</v>
      </c>
      <c r="H50" s="247">
        <v>5778</v>
      </c>
      <c r="I50" s="245">
        <v>3982</v>
      </c>
      <c r="J50" s="246"/>
      <c r="K50" s="245"/>
      <c r="L50" s="246">
        <f t="shared" si="10"/>
        <v>9760</v>
      </c>
      <c r="M50" s="249">
        <f t="shared" si="11"/>
        <v>-0.09999999999999998</v>
      </c>
      <c r="N50" s="247">
        <v>4999</v>
      </c>
      <c r="O50" s="245">
        <v>3785</v>
      </c>
      <c r="P50" s="246"/>
      <c r="Q50" s="245"/>
      <c r="R50" s="246">
        <f t="shared" si="12"/>
        <v>8784</v>
      </c>
      <c r="S50" s="248">
        <f t="shared" si="13"/>
        <v>0.011347942862384231</v>
      </c>
      <c r="T50" s="247">
        <v>5778</v>
      </c>
      <c r="U50" s="245">
        <v>3982</v>
      </c>
      <c r="V50" s="246"/>
      <c r="W50" s="245"/>
      <c r="X50" s="229">
        <f t="shared" si="14"/>
        <v>9760</v>
      </c>
      <c r="Y50" s="244">
        <f t="shared" si="15"/>
        <v>-0.09999999999999998</v>
      </c>
    </row>
    <row r="51" spans="1:25" ht="19.5" customHeight="1">
      <c r="A51" s="250" t="s">
        <v>350</v>
      </c>
      <c r="B51" s="247">
        <v>2647</v>
      </c>
      <c r="C51" s="245">
        <v>2241</v>
      </c>
      <c r="D51" s="246">
        <v>0</v>
      </c>
      <c r="E51" s="245">
        <v>0</v>
      </c>
      <c r="F51" s="246">
        <f t="shared" si="8"/>
        <v>4888</v>
      </c>
      <c r="G51" s="248">
        <f t="shared" si="9"/>
        <v>0.006314747804113629</v>
      </c>
      <c r="H51" s="247">
        <v>2034</v>
      </c>
      <c r="I51" s="245">
        <v>1935</v>
      </c>
      <c r="J51" s="246"/>
      <c r="K51" s="245"/>
      <c r="L51" s="246">
        <f t="shared" si="10"/>
        <v>3969</v>
      </c>
      <c r="M51" s="249">
        <f t="shared" si="11"/>
        <v>0.23154446963970776</v>
      </c>
      <c r="N51" s="247">
        <v>2647</v>
      </c>
      <c r="O51" s="245">
        <v>2241</v>
      </c>
      <c r="P51" s="246"/>
      <c r="Q51" s="245"/>
      <c r="R51" s="246">
        <f t="shared" si="12"/>
        <v>4888</v>
      </c>
      <c r="S51" s="248">
        <f t="shared" si="13"/>
        <v>0.006314747804113629</v>
      </c>
      <c r="T51" s="247">
        <v>2034</v>
      </c>
      <c r="U51" s="245">
        <v>1935</v>
      </c>
      <c r="V51" s="246"/>
      <c r="W51" s="245"/>
      <c r="X51" s="229">
        <f t="shared" si="14"/>
        <v>3969</v>
      </c>
      <c r="Y51" s="244">
        <f t="shared" si="15"/>
        <v>0.23154446963970776</v>
      </c>
    </row>
    <row r="52" spans="1:25" ht="19.5" customHeight="1">
      <c r="A52" s="250" t="s">
        <v>351</v>
      </c>
      <c r="B52" s="247">
        <v>1766</v>
      </c>
      <c r="C52" s="245">
        <v>2337</v>
      </c>
      <c r="D52" s="246">
        <v>0</v>
      </c>
      <c r="E52" s="245">
        <v>0</v>
      </c>
      <c r="F52" s="246">
        <f t="shared" si="8"/>
        <v>4103</v>
      </c>
      <c r="G52" s="248">
        <f t="shared" si="9"/>
        <v>0.005300615842937443</v>
      </c>
      <c r="H52" s="247">
        <v>1888</v>
      </c>
      <c r="I52" s="245">
        <v>2170</v>
      </c>
      <c r="J52" s="246"/>
      <c r="K52" s="245"/>
      <c r="L52" s="246">
        <f t="shared" si="10"/>
        <v>4058</v>
      </c>
      <c r="M52" s="249">
        <f t="shared" si="11"/>
        <v>0.011089206505667804</v>
      </c>
      <c r="N52" s="247">
        <v>1766</v>
      </c>
      <c r="O52" s="245">
        <v>2337</v>
      </c>
      <c r="P52" s="246"/>
      <c r="Q52" s="245"/>
      <c r="R52" s="246">
        <f t="shared" si="12"/>
        <v>4103</v>
      </c>
      <c r="S52" s="248">
        <f t="shared" si="13"/>
        <v>0.005300615842937443</v>
      </c>
      <c r="T52" s="247">
        <v>1888</v>
      </c>
      <c r="U52" s="245">
        <v>2170</v>
      </c>
      <c r="V52" s="246"/>
      <c r="W52" s="245"/>
      <c r="X52" s="229">
        <f t="shared" si="14"/>
        <v>4058</v>
      </c>
      <c r="Y52" s="244">
        <f t="shared" si="15"/>
        <v>0.011089206505667804</v>
      </c>
    </row>
    <row r="53" spans="1:25" ht="19.5" customHeight="1">
      <c r="A53" s="250" t="s">
        <v>352</v>
      </c>
      <c r="B53" s="247">
        <v>1979</v>
      </c>
      <c r="C53" s="245">
        <v>1176</v>
      </c>
      <c r="D53" s="246">
        <v>0</v>
      </c>
      <c r="E53" s="245">
        <v>0</v>
      </c>
      <c r="F53" s="246">
        <f t="shared" si="8"/>
        <v>3155</v>
      </c>
      <c r="G53" s="248">
        <f t="shared" si="9"/>
        <v>0.0040759061624342265</v>
      </c>
      <c r="H53" s="247">
        <v>1270</v>
      </c>
      <c r="I53" s="245">
        <v>1114</v>
      </c>
      <c r="J53" s="246">
        <v>3</v>
      </c>
      <c r="K53" s="245"/>
      <c r="L53" s="246">
        <f t="shared" si="10"/>
        <v>2387</v>
      </c>
      <c r="M53" s="249">
        <f t="shared" si="11"/>
        <v>0.3217427733556766</v>
      </c>
      <c r="N53" s="247">
        <v>1979</v>
      </c>
      <c r="O53" s="245">
        <v>1176</v>
      </c>
      <c r="P53" s="246"/>
      <c r="Q53" s="245"/>
      <c r="R53" s="246">
        <f t="shared" si="12"/>
        <v>3155</v>
      </c>
      <c r="S53" s="248">
        <f t="shared" si="13"/>
        <v>0.0040759061624342265</v>
      </c>
      <c r="T53" s="247">
        <v>1270</v>
      </c>
      <c r="U53" s="245">
        <v>1114</v>
      </c>
      <c r="V53" s="246">
        <v>3</v>
      </c>
      <c r="W53" s="245"/>
      <c r="X53" s="229">
        <f t="shared" si="14"/>
        <v>2387</v>
      </c>
      <c r="Y53" s="244">
        <f t="shared" si="15"/>
        <v>0.3217427733556766</v>
      </c>
    </row>
    <row r="54" spans="1:25" ht="19.5" customHeight="1" thickBot="1">
      <c r="A54" s="250" t="s">
        <v>311</v>
      </c>
      <c r="B54" s="247">
        <v>6372</v>
      </c>
      <c r="C54" s="245">
        <v>3549</v>
      </c>
      <c r="D54" s="246">
        <v>6</v>
      </c>
      <c r="E54" s="245">
        <v>3</v>
      </c>
      <c r="F54" s="246">
        <f t="shared" si="8"/>
        <v>9930</v>
      </c>
      <c r="G54" s="248">
        <f t="shared" si="9"/>
        <v>0.012828446336916599</v>
      </c>
      <c r="H54" s="247">
        <v>5708</v>
      </c>
      <c r="I54" s="245">
        <v>2462</v>
      </c>
      <c r="J54" s="246">
        <v>10</v>
      </c>
      <c r="K54" s="245">
        <v>6</v>
      </c>
      <c r="L54" s="246">
        <f t="shared" si="10"/>
        <v>8186</v>
      </c>
      <c r="M54" s="249">
        <f t="shared" si="11"/>
        <v>0.2130466650378695</v>
      </c>
      <c r="N54" s="247">
        <v>6372</v>
      </c>
      <c r="O54" s="245">
        <v>3549</v>
      </c>
      <c r="P54" s="246">
        <v>6</v>
      </c>
      <c r="Q54" s="245">
        <v>3</v>
      </c>
      <c r="R54" s="246">
        <f t="shared" si="12"/>
        <v>9930</v>
      </c>
      <c r="S54" s="248">
        <f t="shared" si="13"/>
        <v>0.012828446336916599</v>
      </c>
      <c r="T54" s="247">
        <v>5708</v>
      </c>
      <c r="U54" s="245">
        <v>2462</v>
      </c>
      <c r="V54" s="246">
        <v>10</v>
      </c>
      <c r="W54" s="245">
        <v>6</v>
      </c>
      <c r="X54" s="229">
        <f t="shared" si="14"/>
        <v>8186</v>
      </c>
      <c r="Y54" s="244">
        <f t="shared" si="15"/>
        <v>0.2130466650378695</v>
      </c>
    </row>
    <row r="55" spans="1:25" s="236" customFormat="1" ht="19.5" customHeight="1">
      <c r="A55" s="243" t="s">
        <v>58</v>
      </c>
      <c r="B55" s="240">
        <f>SUM(B56:B67)</f>
        <v>100552</v>
      </c>
      <c r="C55" s="239">
        <f>SUM(C56:C67)</f>
        <v>94577</v>
      </c>
      <c r="D55" s="238">
        <f>SUM(D56:D67)</f>
        <v>5713</v>
      </c>
      <c r="E55" s="239">
        <f>SUM(E56:E67)</f>
        <v>6225</v>
      </c>
      <c r="F55" s="238">
        <f t="shared" si="8"/>
        <v>207067</v>
      </c>
      <c r="G55" s="241">
        <f t="shared" si="9"/>
        <v>0.26750734115269986</v>
      </c>
      <c r="H55" s="240">
        <f>SUM(H56:H67)</f>
        <v>92885</v>
      </c>
      <c r="I55" s="239">
        <f>SUM(I56:I67)</f>
        <v>82849</v>
      </c>
      <c r="J55" s="238">
        <f>SUM(J56:J67)</f>
        <v>1825</v>
      </c>
      <c r="K55" s="239">
        <f>SUM(K56:K67)</f>
        <v>1853</v>
      </c>
      <c r="L55" s="238">
        <f t="shared" si="10"/>
        <v>179412</v>
      </c>
      <c r="M55" s="242">
        <f t="shared" si="11"/>
        <v>0.15414242079682516</v>
      </c>
      <c r="N55" s="240">
        <f>SUM(N56:N67)</f>
        <v>100552</v>
      </c>
      <c r="O55" s="239">
        <f>SUM(O56:O67)</f>
        <v>94577</v>
      </c>
      <c r="P55" s="238">
        <f>SUM(P56:P67)</f>
        <v>5713</v>
      </c>
      <c r="Q55" s="239">
        <f>SUM(Q56:Q67)</f>
        <v>6225</v>
      </c>
      <c r="R55" s="238">
        <f t="shared" si="12"/>
        <v>207067</v>
      </c>
      <c r="S55" s="241">
        <f t="shared" si="13"/>
        <v>0.26750734115269986</v>
      </c>
      <c r="T55" s="240">
        <f>SUM(T56:T67)</f>
        <v>92885</v>
      </c>
      <c r="U55" s="239">
        <f>SUM(U56:U67)</f>
        <v>82849</v>
      </c>
      <c r="V55" s="238">
        <f>SUM(V56:V67)</f>
        <v>1825</v>
      </c>
      <c r="W55" s="239">
        <f>SUM(W56:W67)</f>
        <v>1853</v>
      </c>
      <c r="X55" s="238">
        <f t="shared" si="14"/>
        <v>179412</v>
      </c>
      <c r="Y55" s="237">
        <f t="shared" si="15"/>
        <v>0.15414242079682516</v>
      </c>
    </row>
    <row r="56" spans="1:25" s="220" customFormat="1" ht="19.5" customHeight="1">
      <c r="A56" s="235" t="s">
        <v>353</v>
      </c>
      <c r="B56" s="233">
        <v>23677</v>
      </c>
      <c r="C56" s="230">
        <v>26324</v>
      </c>
      <c r="D56" s="229">
        <v>1932</v>
      </c>
      <c r="E56" s="230">
        <v>1956</v>
      </c>
      <c r="F56" s="229">
        <f t="shared" si="8"/>
        <v>53889</v>
      </c>
      <c r="G56" s="232">
        <f t="shared" si="9"/>
        <v>0.0696185442749344</v>
      </c>
      <c r="H56" s="233">
        <v>22348</v>
      </c>
      <c r="I56" s="230">
        <v>23477</v>
      </c>
      <c r="J56" s="229"/>
      <c r="K56" s="230">
        <v>0</v>
      </c>
      <c r="L56" s="229">
        <f t="shared" si="10"/>
        <v>45825</v>
      </c>
      <c r="M56" s="234">
        <f t="shared" si="11"/>
        <v>0.1759738134206219</v>
      </c>
      <c r="N56" s="233">
        <v>23677</v>
      </c>
      <c r="O56" s="230">
        <v>26324</v>
      </c>
      <c r="P56" s="229">
        <v>1932</v>
      </c>
      <c r="Q56" s="230">
        <v>1956</v>
      </c>
      <c r="R56" s="229">
        <f t="shared" si="12"/>
        <v>53889</v>
      </c>
      <c r="S56" s="232">
        <f t="shared" si="13"/>
        <v>0.0696185442749344</v>
      </c>
      <c r="T56" s="231">
        <v>22348</v>
      </c>
      <c r="U56" s="230">
        <v>23477</v>
      </c>
      <c r="V56" s="229"/>
      <c r="W56" s="230">
        <v>0</v>
      </c>
      <c r="X56" s="229">
        <f t="shared" si="14"/>
        <v>45825</v>
      </c>
      <c r="Y56" s="228">
        <f t="shared" si="15"/>
        <v>0.1759738134206219</v>
      </c>
    </row>
    <row r="57" spans="1:25" s="220" customFormat="1" ht="19.5" customHeight="1">
      <c r="A57" s="235" t="s">
        <v>354</v>
      </c>
      <c r="B57" s="233">
        <v>14181</v>
      </c>
      <c r="C57" s="230">
        <v>13854</v>
      </c>
      <c r="D57" s="229">
        <v>744</v>
      </c>
      <c r="E57" s="230">
        <v>811</v>
      </c>
      <c r="F57" s="229">
        <f t="shared" si="8"/>
        <v>29590</v>
      </c>
      <c r="G57" s="232">
        <f t="shared" si="9"/>
        <v>0.03822696144102338</v>
      </c>
      <c r="H57" s="233">
        <v>13002</v>
      </c>
      <c r="I57" s="230">
        <v>11167</v>
      </c>
      <c r="J57" s="229"/>
      <c r="K57" s="230"/>
      <c r="L57" s="229">
        <f t="shared" si="10"/>
        <v>24169</v>
      </c>
      <c r="M57" s="234">
        <f t="shared" si="11"/>
        <v>0.22429558525383753</v>
      </c>
      <c r="N57" s="233">
        <v>14181</v>
      </c>
      <c r="O57" s="230">
        <v>13854</v>
      </c>
      <c r="P57" s="229">
        <v>744</v>
      </c>
      <c r="Q57" s="230">
        <v>811</v>
      </c>
      <c r="R57" s="229">
        <f t="shared" si="12"/>
        <v>29590</v>
      </c>
      <c r="S57" s="232">
        <f t="shared" si="13"/>
        <v>0.03822696144102338</v>
      </c>
      <c r="T57" s="231">
        <v>13002</v>
      </c>
      <c r="U57" s="230">
        <v>11167</v>
      </c>
      <c r="V57" s="229"/>
      <c r="W57" s="230"/>
      <c r="X57" s="229">
        <f t="shared" si="14"/>
        <v>24169</v>
      </c>
      <c r="Y57" s="228">
        <f t="shared" si="15"/>
        <v>0.22429558525383753</v>
      </c>
    </row>
    <row r="58" spans="1:25" s="220" customFormat="1" ht="19.5" customHeight="1">
      <c r="A58" s="235" t="s">
        <v>355</v>
      </c>
      <c r="B58" s="233">
        <v>11464</v>
      </c>
      <c r="C58" s="230">
        <v>13169</v>
      </c>
      <c r="D58" s="229">
        <v>0</v>
      </c>
      <c r="E58" s="230">
        <v>0</v>
      </c>
      <c r="F58" s="229">
        <f t="shared" si="8"/>
        <v>24633</v>
      </c>
      <c r="G58" s="232">
        <f t="shared" si="9"/>
        <v>0.03182307337535414</v>
      </c>
      <c r="H58" s="233">
        <v>10445</v>
      </c>
      <c r="I58" s="230">
        <v>10210</v>
      </c>
      <c r="J58" s="229"/>
      <c r="K58" s="230"/>
      <c r="L58" s="229">
        <f t="shared" si="10"/>
        <v>20655</v>
      </c>
      <c r="M58" s="234">
        <f t="shared" si="11"/>
        <v>0.19259259259259265</v>
      </c>
      <c r="N58" s="233">
        <v>11464</v>
      </c>
      <c r="O58" s="230">
        <v>13169</v>
      </c>
      <c r="P58" s="229"/>
      <c r="Q58" s="230"/>
      <c r="R58" s="229">
        <f t="shared" si="12"/>
        <v>24633</v>
      </c>
      <c r="S58" s="232">
        <f t="shared" si="13"/>
        <v>0.03182307337535414</v>
      </c>
      <c r="T58" s="231">
        <v>10445</v>
      </c>
      <c r="U58" s="230">
        <v>10210</v>
      </c>
      <c r="V58" s="229"/>
      <c r="W58" s="230"/>
      <c r="X58" s="229">
        <f t="shared" si="14"/>
        <v>20655</v>
      </c>
      <c r="Y58" s="228">
        <f t="shared" si="15"/>
        <v>0.19259259259259265</v>
      </c>
    </row>
    <row r="59" spans="1:25" s="220" customFormat="1" ht="19.5" customHeight="1">
      <c r="A59" s="235" t="s">
        <v>356</v>
      </c>
      <c r="B59" s="233">
        <v>10532</v>
      </c>
      <c r="C59" s="230">
        <v>7927</v>
      </c>
      <c r="D59" s="229">
        <v>845</v>
      </c>
      <c r="E59" s="230">
        <v>875</v>
      </c>
      <c r="F59" s="229">
        <f t="shared" si="8"/>
        <v>20179</v>
      </c>
      <c r="G59" s="232">
        <f t="shared" si="9"/>
        <v>0.026069004897546835</v>
      </c>
      <c r="H59" s="233">
        <v>10892</v>
      </c>
      <c r="I59" s="230">
        <v>7917</v>
      </c>
      <c r="J59" s="229">
        <v>7</v>
      </c>
      <c r="K59" s="230">
        <v>7</v>
      </c>
      <c r="L59" s="229">
        <f t="shared" si="10"/>
        <v>18823</v>
      </c>
      <c r="M59" s="234">
        <f t="shared" si="11"/>
        <v>0.07203952611167197</v>
      </c>
      <c r="N59" s="233">
        <v>10532</v>
      </c>
      <c r="O59" s="230">
        <v>7927</v>
      </c>
      <c r="P59" s="229">
        <v>845</v>
      </c>
      <c r="Q59" s="230">
        <v>875</v>
      </c>
      <c r="R59" s="229">
        <f t="shared" si="12"/>
        <v>20179</v>
      </c>
      <c r="S59" s="232">
        <f t="shared" si="13"/>
        <v>0.026069004897546835</v>
      </c>
      <c r="T59" s="231">
        <v>10892</v>
      </c>
      <c r="U59" s="230">
        <v>7917</v>
      </c>
      <c r="V59" s="229">
        <v>7</v>
      </c>
      <c r="W59" s="230">
        <v>7</v>
      </c>
      <c r="X59" s="229">
        <f t="shared" si="14"/>
        <v>18823</v>
      </c>
      <c r="Y59" s="228">
        <f t="shared" si="15"/>
        <v>0.07203952611167197</v>
      </c>
    </row>
    <row r="60" spans="1:25" s="220" customFormat="1" ht="19.5" customHeight="1">
      <c r="A60" s="235" t="s">
        <v>357</v>
      </c>
      <c r="B60" s="233">
        <v>5375</v>
      </c>
      <c r="C60" s="230">
        <v>4437</v>
      </c>
      <c r="D60" s="229">
        <v>0</v>
      </c>
      <c r="E60" s="230">
        <v>0</v>
      </c>
      <c r="F60" s="229">
        <f>SUM(B60:E60)</f>
        <v>9812</v>
      </c>
      <c r="G60" s="232">
        <f>F60/$F$9</f>
        <v>0.012676003570778013</v>
      </c>
      <c r="H60" s="233">
        <v>5441</v>
      </c>
      <c r="I60" s="230">
        <v>4155</v>
      </c>
      <c r="J60" s="229"/>
      <c r="K60" s="230"/>
      <c r="L60" s="229">
        <f>SUM(H60:K60)</f>
        <v>9596</v>
      </c>
      <c r="M60" s="234">
        <f>IF(ISERROR(F60/L60-1),"         /0",(F60/L60-1))</f>
        <v>0.022509378907878297</v>
      </c>
      <c r="N60" s="233">
        <v>5375</v>
      </c>
      <c r="O60" s="230">
        <v>4437</v>
      </c>
      <c r="P60" s="229"/>
      <c r="Q60" s="230"/>
      <c r="R60" s="229">
        <f>SUM(N60:Q60)</f>
        <v>9812</v>
      </c>
      <c r="S60" s="232">
        <f>R60/$R$9</f>
        <v>0.012676003570778013</v>
      </c>
      <c r="T60" s="231">
        <v>5441</v>
      </c>
      <c r="U60" s="230">
        <v>4155</v>
      </c>
      <c r="V60" s="229"/>
      <c r="W60" s="230"/>
      <c r="X60" s="229">
        <f>SUM(T60:W60)</f>
        <v>9596</v>
      </c>
      <c r="Y60" s="228">
        <f>IF(ISERROR(R60/X60-1),"         /0",(R60/X60-1))</f>
        <v>0.022509378907878297</v>
      </c>
    </row>
    <row r="61" spans="1:25" s="220" customFormat="1" ht="19.5" customHeight="1">
      <c r="A61" s="235" t="s">
        <v>358</v>
      </c>
      <c r="B61" s="233">
        <v>5211</v>
      </c>
      <c r="C61" s="230">
        <v>4061</v>
      </c>
      <c r="D61" s="229">
        <v>5</v>
      </c>
      <c r="E61" s="230">
        <v>0</v>
      </c>
      <c r="F61" s="229">
        <f t="shared" si="8"/>
        <v>9277</v>
      </c>
      <c r="G61" s="232">
        <f t="shared" si="9"/>
        <v>0.011984843571759848</v>
      </c>
      <c r="H61" s="233">
        <v>3991</v>
      </c>
      <c r="I61" s="230">
        <v>3700</v>
      </c>
      <c r="J61" s="229">
        <v>15</v>
      </c>
      <c r="K61" s="230"/>
      <c r="L61" s="229">
        <f t="shared" si="10"/>
        <v>7706</v>
      </c>
      <c r="M61" s="234">
        <f t="shared" si="11"/>
        <v>0.20386711653257206</v>
      </c>
      <c r="N61" s="233">
        <v>5211</v>
      </c>
      <c r="O61" s="230">
        <v>4061</v>
      </c>
      <c r="P61" s="229">
        <v>5</v>
      </c>
      <c r="Q61" s="230"/>
      <c r="R61" s="229">
        <f t="shared" si="12"/>
        <v>9277</v>
      </c>
      <c r="S61" s="232">
        <f t="shared" si="13"/>
        <v>0.011984843571759848</v>
      </c>
      <c r="T61" s="231">
        <v>3991</v>
      </c>
      <c r="U61" s="230">
        <v>3700</v>
      </c>
      <c r="V61" s="229">
        <v>15</v>
      </c>
      <c r="W61" s="230"/>
      <c r="X61" s="229">
        <f t="shared" si="14"/>
        <v>7706</v>
      </c>
      <c r="Y61" s="228">
        <f t="shared" si="15"/>
        <v>0.20386711653257206</v>
      </c>
    </row>
    <row r="62" spans="1:25" s="220" customFormat="1" ht="19.5" customHeight="1">
      <c r="A62" s="235" t="s">
        <v>359</v>
      </c>
      <c r="B62" s="233">
        <v>4078</v>
      </c>
      <c r="C62" s="230">
        <v>3474</v>
      </c>
      <c r="D62" s="229">
        <v>0</v>
      </c>
      <c r="E62" s="230">
        <v>0</v>
      </c>
      <c r="F62" s="229">
        <f t="shared" si="8"/>
        <v>7552</v>
      </c>
      <c r="G62" s="232">
        <f>F62/$F$9</f>
        <v>0.009756337032869503</v>
      </c>
      <c r="H62" s="233">
        <v>4907</v>
      </c>
      <c r="I62" s="230">
        <v>4839</v>
      </c>
      <c r="J62" s="229"/>
      <c r="K62" s="230"/>
      <c r="L62" s="229">
        <f>SUM(H62:K62)</f>
        <v>9746</v>
      </c>
      <c r="M62" s="234">
        <f>IF(ISERROR(F62/L62-1),"         /0",(F62/L62-1))</f>
        <v>-0.22511799712702651</v>
      </c>
      <c r="N62" s="233">
        <v>4078</v>
      </c>
      <c r="O62" s="230">
        <v>3474</v>
      </c>
      <c r="P62" s="229"/>
      <c r="Q62" s="230"/>
      <c r="R62" s="229">
        <f>SUM(N62:Q62)</f>
        <v>7552</v>
      </c>
      <c r="S62" s="232">
        <f>R62/$R$9</f>
        <v>0.009756337032869503</v>
      </c>
      <c r="T62" s="231">
        <v>4907</v>
      </c>
      <c r="U62" s="230">
        <v>4839</v>
      </c>
      <c r="V62" s="229"/>
      <c r="W62" s="230"/>
      <c r="X62" s="229">
        <f>SUM(T62:W62)</f>
        <v>9746</v>
      </c>
      <c r="Y62" s="228">
        <f>IF(ISERROR(R62/X62-1),"         /0",(R62/X62-1))</f>
        <v>-0.22511799712702651</v>
      </c>
    </row>
    <row r="63" spans="1:25" s="220" customFormat="1" ht="19.5" customHeight="1">
      <c r="A63" s="235" t="s">
        <v>360</v>
      </c>
      <c r="B63" s="233">
        <v>2053</v>
      </c>
      <c r="C63" s="230">
        <v>1799</v>
      </c>
      <c r="D63" s="229">
        <v>0</v>
      </c>
      <c r="E63" s="230">
        <v>0</v>
      </c>
      <c r="F63" s="229">
        <f t="shared" si="8"/>
        <v>3852</v>
      </c>
      <c r="G63" s="232">
        <f t="shared" si="9"/>
        <v>0.00497635199293079</v>
      </c>
      <c r="H63" s="233">
        <v>1996</v>
      </c>
      <c r="I63" s="230">
        <v>1619</v>
      </c>
      <c r="J63" s="229"/>
      <c r="K63" s="230"/>
      <c r="L63" s="229">
        <f t="shared" si="10"/>
        <v>3615</v>
      </c>
      <c r="M63" s="234">
        <f t="shared" si="11"/>
        <v>0.06556016597510372</v>
      </c>
      <c r="N63" s="233">
        <v>2053</v>
      </c>
      <c r="O63" s="230">
        <v>1799</v>
      </c>
      <c r="P63" s="229"/>
      <c r="Q63" s="230"/>
      <c r="R63" s="229">
        <f t="shared" si="12"/>
        <v>3852</v>
      </c>
      <c r="S63" s="232">
        <f t="shared" si="13"/>
        <v>0.00497635199293079</v>
      </c>
      <c r="T63" s="231">
        <v>1996</v>
      </c>
      <c r="U63" s="230">
        <v>1619</v>
      </c>
      <c r="V63" s="229"/>
      <c r="W63" s="230"/>
      <c r="X63" s="229">
        <f t="shared" si="14"/>
        <v>3615</v>
      </c>
      <c r="Y63" s="228">
        <f t="shared" si="15"/>
        <v>0.06556016597510372</v>
      </c>
    </row>
    <row r="64" spans="1:25" s="220" customFormat="1" ht="19.5" customHeight="1">
      <c r="A64" s="235" t="s">
        <v>361</v>
      </c>
      <c r="B64" s="233">
        <v>1990</v>
      </c>
      <c r="C64" s="230">
        <v>1565</v>
      </c>
      <c r="D64" s="229">
        <v>6</v>
      </c>
      <c r="E64" s="230">
        <v>0</v>
      </c>
      <c r="F64" s="229">
        <f t="shared" si="8"/>
        <v>3561</v>
      </c>
      <c r="G64" s="232">
        <f t="shared" si="9"/>
        <v>0.004600412628978853</v>
      </c>
      <c r="H64" s="233">
        <v>1954</v>
      </c>
      <c r="I64" s="230">
        <v>1438</v>
      </c>
      <c r="J64" s="229"/>
      <c r="K64" s="230"/>
      <c r="L64" s="229">
        <f t="shared" si="10"/>
        <v>3392</v>
      </c>
      <c r="M64" s="234">
        <f t="shared" si="11"/>
        <v>0.049823113207547065</v>
      </c>
      <c r="N64" s="233">
        <v>1990</v>
      </c>
      <c r="O64" s="230">
        <v>1565</v>
      </c>
      <c r="P64" s="229">
        <v>6</v>
      </c>
      <c r="Q64" s="230"/>
      <c r="R64" s="229">
        <f t="shared" si="12"/>
        <v>3561</v>
      </c>
      <c r="S64" s="232">
        <f t="shared" si="13"/>
        <v>0.004600412628978853</v>
      </c>
      <c r="T64" s="231">
        <v>1954</v>
      </c>
      <c r="U64" s="230">
        <v>1438</v>
      </c>
      <c r="V64" s="229"/>
      <c r="W64" s="230"/>
      <c r="X64" s="229">
        <f t="shared" si="14"/>
        <v>3392</v>
      </c>
      <c r="Y64" s="228">
        <f t="shared" si="15"/>
        <v>0.049823113207547065</v>
      </c>
    </row>
    <row r="65" spans="1:25" s="220" customFormat="1" ht="19.5" customHeight="1">
      <c r="A65" s="235" t="s">
        <v>362</v>
      </c>
      <c r="B65" s="233">
        <v>1327</v>
      </c>
      <c r="C65" s="230">
        <v>1741</v>
      </c>
      <c r="D65" s="229">
        <v>0</v>
      </c>
      <c r="E65" s="230">
        <v>0</v>
      </c>
      <c r="F65" s="229">
        <f t="shared" si="8"/>
        <v>3068</v>
      </c>
      <c r="G65" s="232">
        <f t="shared" si="9"/>
        <v>0.003963511919603235</v>
      </c>
      <c r="H65" s="233">
        <v>1393</v>
      </c>
      <c r="I65" s="230">
        <v>1329</v>
      </c>
      <c r="J65" s="229"/>
      <c r="K65" s="230"/>
      <c r="L65" s="229">
        <f t="shared" si="10"/>
        <v>2722</v>
      </c>
      <c r="M65" s="234">
        <f t="shared" si="11"/>
        <v>0.12711241734019096</v>
      </c>
      <c r="N65" s="233">
        <v>1327</v>
      </c>
      <c r="O65" s="230">
        <v>1741</v>
      </c>
      <c r="P65" s="229"/>
      <c r="Q65" s="230"/>
      <c r="R65" s="229">
        <f t="shared" si="12"/>
        <v>3068</v>
      </c>
      <c r="S65" s="232">
        <f t="shared" si="13"/>
        <v>0.003963511919603235</v>
      </c>
      <c r="T65" s="231">
        <v>1393</v>
      </c>
      <c r="U65" s="230">
        <v>1329</v>
      </c>
      <c r="V65" s="229"/>
      <c r="W65" s="230"/>
      <c r="X65" s="229">
        <f t="shared" si="14"/>
        <v>2722</v>
      </c>
      <c r="Y65" s="228">
        <f t="shared" si="15"/>
        <v>0.12711241734019096</v>
      </c>
    </row>
    <row r="66" spans="1:25" s="220" customFormat="1" ht="19.5" customHeight="1">
      <c r="A66" s="235" t="s">
        <v>363</v>
      </c>
      <c r="B66" s="233">
        <v>808</v>
      </c>
      <c r="C66" s="230">
        <v>1199</v>
      </c>
      <c r="D66" s="229">
        <v>277</v>
      </c>
      <c r="E66" s="230">
        <v>539</v>
      </c>
      <c r="F66" s="229">
        <f t="shared" si="8"/>
        <v>2823</v>
      </c>
      <c r="G66" s="232">
        <f t="shared" si="9"/>
        <v>0.0036469993966883746</v>
      </c>
      <c r="H66" s="233">
        <v>823</v>
      </c>
      <c r="I66" s="230">
        <v>1066</v>
      </c>
      <c r="J66" s="229">
        <v>502</v>
      </c>
      <c r="K66" s="230">
        <v>851</v>
      </c>
      <c r="L66" s="229">
        <f t="shared" si="10"/>
        <v>3242</v>
      </c>
      <c r="M66" s="234">
        <f t="shared" si="11"/>
        <v>-0.12924120913016657</v>
      </c>
      <c r="N66" s="233">
        <v>808</v>
      </c>
      <c r="O66" s="230">
        <v>1199</v>
      </c>
      <c r="P66" s="229">
        <v>277</v>
      </c>
      <c r="Q66" s="230">
        <v>539</v>
      </c>
      <c r="R66" s="229">
        <f t="shared" si="12"/>
        <v>2823</v>
      </c>
      <c r="S66" s="232">
        <f t="shared" si="13"/>
        <v>0.0036469993966883746</v>
      </c>
      <c r="T66" s="231">
        <v>823</v>
      </c>
      <c r="U66" s="230">
        <v>1066</v>
      </c>
      <c r="V66" s="229">
        <v>502</v>
      </c>
      <c r="W66" s="230">
        <v>851</v>
      </c>
      <c r="X66" s="229">
        <f t="shared" si="14"/>
        <v>3242</v>
      </c>
      <c r="Y66" s="228">
        <f t="shared" si="15"/>
        <v>-0.12924120913016657</v>
      </c>
    </row>
    <row r="67" spans="1:25" s="220" customFormat="1" ht="19.5" customHeight="1" thickBot="1">
      <c r="A67" s="235" t="s">
        <v>311</v>
      </c>
      <c r="B67" s="233">
        <v>19856</v>
      </c>
      <c r="C67" s="230">
        <v>15027</v>
      </c>
      <c r="D67" s="229">
        <v>1904</v>
      </c>
      <c r="E67" s="230">
        <v>2044</v>
      </c>
      <c r="F67" s="229">
        <f t="shared" si="8"/>
        <v>38831</v>
      </c>
      <c r="G67" s="232">
        <f t="shared" si="9"/>
        <v>0.050165297050232475</v>
      </c>
      <c r="H67" s="233">
        <v>15693</v>
      </c>
      <c r="I67" s="230">
        <v>11932</v>
      </c>
      <c r="J67" s="229">
        <v>1301</v>
      </c>
      <c r="K67" s="230">
        <v>995</v>
      </c>
      <c r="L67" s="229">
        <f t="shared" si="10"/>
        <v>29921</v>
      </c>
      <c r="M67" s="234">
        <f t="shared" si="11"/>
        <v>0.2977841649677484</v>
      </c>
      <c r="N67" s="233">
        <v>19856</v>
      </c>
      <c r="O67" s="230">
        <v>15027</v>
      </c>
      <c r="P67" s="229">
        <v>1904</v>
      </c>
      <c r="Q67" s="230">
        <v>2044</v>
      </c>
      <c r="R67" s="229">
        <f t="shared" si="12"/>
        <v>38831</v>
      </c>
      <c r="S67" s="232">
        <f t="shared" si="13"/>
        <v>0.050165297050232475</v>
      </c>
      <c r="T67" s="231">
        <v>15693</v>
      </c>
      <c r="U67" s="230">
        <v>11932</v>
      </c>
      <c r="V67" s="229">
        <v>1301</v>
      </c>
      <c r="W67" s="230">
        <v>995</v>
      </c>
      <c r="X67" s="229">
        <f t="shared" si="14"/>
        <v>29921</v>
      </c>
      <c r="Y67" s="228">
        <f t="shared" si="15"/>
        <v>0.2977841649677484</v>
      </c>
    </row>
    <row r="68" spans="1:25" s="236" customFormat="1" ht="19.5" customHeight="1">
      <c r="A68" s="243" t="s">
        <v>57</v>
      </c>
      <c r="B68" s="240">
        <f>SUM(B69:B72)</f>
        <v>8214</v>
      </c>
      <c r="C68" s="239">
        <f>SUM(C69:C72)</f>
        <v>8148</v>
      </c>
      <c r="D68" s="238">
        <f>SUM(D69:D72)</f>
        <v>154</v>
      </c>
      <c r="E68" s="239">
        <f>SUM(E69:E72)</f>
        <v>261</v>
      </c>
      <c r="F68" s="238">
        <f t="shared" si="8"/>
        <v>16777</v>
      </c>
      <c r="G68" s="241">
        <f t="shared" si="9"/>
        <v>0.021674002436500483</v>
      </c>
      <c r="H68" s="240">
        <f>SUM(H69:H72)</f>
        <v>7039</v>
      </c>
      <c r="I68" s="239">
        <f>SUM(I69:I72)</f>
        <v>6429</v>
      </c>
      <c r="J68" s="238">
        <f>SUM(J69:J72)</f>
        <v>172</v>
      </c>
      <c r="K68" s="239">
        <f>SUM(K69:K72)</f>
        <v>148</v>
      </c>
      <c r="L68" s="238">
        <f t="shared" si="10"/>
        <v>13788</v>
      </c>
      <c r="M68" s="242">
        <f t="shared" si="11"/>
        <v>0.21678270960255297</v>
      </c>
      <c r="N68" s="240">
        <f>SUM(N69:N72)</f>
        <v>8214</v>
      </c>
      <c r="O68" s="239">
        <f>SUM(O69:O72)</f>
        <v>8148</v>
      </c>
      <c r="P68" s="238">
        <f>SUM(P69:P72)</f>
        <v>154</v>
      </c>
      <c r="Q68" s="239">
        <f>SUM(Q69:Q72)</f>
        <v>261</v>
      </c>
      <c r="R68" s="238">
        <f t="shared" si="12"/>
        <v>16777</v>
      </c>
      <c r="S68" s="241">
        <f t="shared" si="13"/>
        <v>0.021674002436500483</v>
      </c>
      <c r="T68" s="240">
        <f>SUM(T69:T72)</f>
        <v>7039</v>
      </c>
      <c r="U68" s="239">
        <f>SUM(U69:U72)</f>
        <v>6429</v>
      </c>
      <c r="V68" s="238">
        <f>SUM(V69:V72)</f>
        <v>172</v>
      </c>
      <c r="W68" s="239">
        <f>SUM(W69:W72)</f>
        <v>148</v>
      </c>
      <c r="X68" s="238">
        <f t="shared" si="14"/>
        <v>13788</v>
      </c>
      <c r="Y68" s="237">
        <f t="shared" si="15"/>
        <v>0.21678270960255297</v>
      </c>
    </row>
    <row r="69" spans="1:25" ht="19.5" customHeight="1">
      <c r="A69" s="235" t="s">
        <v>364</v>
      </c>
      <c r="B69" s="233">
        <v>1690</v>
      </c>
      <c r="C69" s="230">
        <v>2409</v>
      </c>
      <c r="D69" s="229">
        <v>148</v>
      </c>
      <c r="E69" s="230">
        <v>259</v>
      </c>
      <c r="F69" s="229">
        <f t="shared" si="8"/>
        <v>4506</v>
      </c>
      <c r="G69" s="232">
        <f t="shared" si="9"/>
        <v>0.005821246645936173</v>
      </c>
      <c r="H69" s="233">
        <v>1301</v>
      </c>
      <c r="I69" s="230">
        <v>1242</v>
      </c>
      <c r="J69" s="229"/>
      <c r="K69" s="230"/>
      <c r="L69" s="229">
        <f t="shared" si="10"/>
        <v>2543</v>
      </c>
      <c r="M69" s="234">
        <f t="shared" si="11"/>
        <v>0.7719229256783326</v>
      </c>
      <c r="N69" s="233">
        <v>1690</v>
      </c>
      <c r="O69" s="230">
        <v>2409</v>
      </c>
      <c r="P69" s="229">
        <v>148</v>
      </c>
      <c r="Q69" s="230">
        <v>259</v>
      </c>
      <c r="R69" s="229">
        <f t="shared" si="12"/>
        <v>4506</v>
      </c>
      <c r="S69" s="232">
        <f t="shared" si="13"/>
        <v>0.005821246645936173</v>
      </c>
      <c r="T69" s="231">
        <v>1301</v>
      </c>
      <c r="U69" s="230">
        <v>1242</v>
      </c>
      <c r="V69" s="229"/>
      <c r="W69" s="230"/>
      <c r="X69" s="229">
        <f t="shared" si="14"/>
        <v>2543</v>
      </c>
      <c r="Y69" s="228">
        <f t="shared" si="15"/>
        <v>0.7719229256783326</v>
      </c>
    </row>
    <row r="70" spans="1:25" ht="19.5" customHeight="1">
      <c r="A70" s="235" t="s">
        <v>365</v>
      </c>
      <c r="B70" s="233">
        <v>1126</v>
      </c>
      <c r="C70" s="230">
        <v>1423</v>
      </c>
      <c r="D70" s="229">
        <v>0</v>
      </c>
      <c r="E70" s="230">
        <v>0</v>
      </c>
      <c r="F70" s="229">
        <f t="shared" si="8"/>
        <v>2549</v>
      </c>
      <c r="G70" s="232">
        <f t="shared" si="9"/>
        <v>0.0032930221261631837</v>
      </c>
      <c r="H70" s="233">
        <v>1114</v>
      </c>
      <c r="I70" s="230">
        <v>1428</v>
      </c>
      <c r="J70" s="229"/>
      <c r="K70" s="230"/>
      <c r="L70" s="229">
        <f t="shared" si="10"/>
        <v>2542</v>
      </c>
      <c r="M70" s="234">
        <f t="shared" si="11"/>
        <v>0.0027537372147914407</v>
      </c>
      <c r="N70" s="233">
        <v>1126</v>
      </c>
      <c r="O70" s="230">
        <v>1423</v>
      </c>
      <c r="P70" s="229"/>
      <c r="Q70" s="230"/>
      <c r="R70" s="229">
        <f t="shared" si="12"/>
        <v>2549</v>
      </c>
      <c r="S70" s="232">
        <f t="shared" si="13"/>
        <v>0.0032930221261631837</v>
      </c>
      <c r="T70" s="231">
        <v>1114</v>
      </c>
      <c r="U70" s="230">
        <v>1428</v>
      </c>
      <c r="V70" s="229"/>
      <c r="W70" s="230"/>
      <c r="X70" s="229">
        <f t="shared" si="14"/>
        <v>2542</v>
      </c>
      <c r="Y70" s="228">
        <f t="shared" si="15"/>
        <v>0.0027537372147914407</v>
      </c>
    </row>
    <row r="71" spans="1:25" ht="19.5" customHeight="1">
      <c r="A71" s="235" t="s">
        <v>366</v>
      </c>
      <c r="B71" s="233">
        <v>1138</v>
      </c>
      <c r="C71" s="230">
        <v>1346</v>
      </c>
      <c r="D71" s="229">
        <v>1</v>
      </c>
      <c r="E71" s="230">
        <v>0</v>
      </c>
      <c r="F71" s="229">
        <f t="shared" si="8"/>
        <v>2485</v>
      </c>
      <c r="G71" s="232">
        <f t="shared" si="9"/>
        <v>0.00321034130385073</v>
      </c>
      <c r="H71" s="233">
        <v>1105</v>
      </c>
      <c r="I71" s="230">
        <v>1207</v>
      </c>
      <c r="J71" s="229">
        <v>8</v>
      </c>
      <c r="K71" s="230"/>
      <c r="L71" s="229">
        <f t="shared" si="10"/>
        <v>2320</v>
      </c>
      <c r="M71" s="234">
        <f t="shared" si="11"/>
        <v>0.07112068965517238</v>
      </c>
      <c r="N71" s="233">
        <v>1138</v>
      </c>
      <c r="O71" s="230">
        <v>1346</v>
      </c>
      <c r="P71" s="229">
        <v>1</v>
      </c>
      <c r="Q71" s="230"/>
      <c r="R71" s="229">
        <f t="shared" si="12"/>
        <v>2485</v>
      </c>
      <c r="S71" s="232">
        <f t="shared" si="13"/>
        <v>0.00321034130385073</v>
      </c>
      <c r="T71" s="231">
        <v>1105</v>
      </c>
      <c r="U71" s="230">
        <v>1207</v>
      </c>
      <c r="V71" s="229">
        <v>8</v>
      </c>
      <c r="W71" s="230"/>
      <c r="X71" s="229">
        <f t="shared" si="14"/>
        <v>2320</v>
      </c>
      <c r="Y71" s="228">
        <f t="shared" si="15"/>
        <v>0.07112068965517238</v>
      </c>
    </row>
    <row r="72" spans="1:25" ht="19.5" customHeight="1" thickBot="1">
      <c r="A72" s="235" t="s">
        <v>311</v>
      </c>
      <c r="B72" s="233">
        <v>4260</v>
      </c>
      <c r="C72" s="230">
        <v>2970</v>
      </c>
      <c r="D72" s="229">
        <v>5</v>
      </c>
      <c r="E72" s="230">
        <v>2</v>
      </c>
      <c r="F72" s="229">
        <f>SUM(B72:E72)</f>
        <v>7237</v>
      </c>
      <c r="G72" s="232">
        <f>F72/$F$9</f>
        <v>0.009349392360550397</v>
      </c>
      <c r="H72" s="233">
        <v>3519</v>
      </c>
      <c r="I72" s="230">
        <v>2552</v>
      </c>
      <c r="J72" s="229">
        <v>164</v>
      </c>
      <c r="K72" s="230">
        <v>148</v>
      </c>
      <c r="L72" s="229">
        <f>SUM(H72:K72)</f>
        <v>6383</v>
      </c>
      <c r="M72" s="234">
        <f>IF(ISERROR(F72/L72-1),"         /0",(F72/L72-1))</f>
        <v>0.1337928873570422</v>
      </c>
      <c r="N72" s="233">
        <v>4260</v>
      </c>
      <c r="O72" s="230">
        <v>2970</v>
      </c>
      <c r="P72" s="229">
        <v>5</v>
      </c>
      <c r="Q72" s="230">
        <v>2</v>
      </c>
      <c r="R72" s="229">
        <f>SUM(N72:Q72)</f>
        <v>7237</v>
      </c>
      <c r="S72" s="232">
        <f>R72/$R$9</f>
        <v>0.009349392360550397</v>
      </c>
      <c r="T72" s="231">
        <v>3519</v>
      </c>
      <c r="U72" s="230">
        <v>2552</v>
      </c>
      <c r="V72" s="229">
        <v>164</v>
      </c>
      <c r="W72" s="230">
        <v>148</v>
      </c>
      <c r="X72" s="229">
        <f t="shared" si="14"/>
        <v>6383</v>
      </c>
      <c r="Y72" s="228">
        <f>IF(ISERROR(R72/X72-1),"         /0",(R72/X72-1))</f>
        <v>0.1337928873570422</v>
      </c>
    </row>
    <row r="73" spans="1:25" s="220" customFormat="1" ht="19.5" customHeight="1" thickBot="1">
      <c r="A73" s="227" t="s">
        <v>56</v>
      </c>
      <c r="B73" s="224">
        <v>1703</v>
      </c>
      <c r="C73" s="223">
        <v>298</v>
      </c>
      <c r="D73" s="222">
        <v>6</v>
      </c>
      <c r="E73" s="223">
        <v>1</v>
      </c>
      <c r="F73" s="222">
        <f>SUM(B73:E73)</f>
        <v>2008</v>
      </c>
      <c r="G73" s="225">
        <f>F73/$F$9</f>
        <v>0.0025941108000532257</v>
      </c>
      <c r="H73" s="224">
        <v>1393</v>
      </c>
      <c r="I73" s="223">
        <v>81</v>
      </c>
      <c r="J73" s="222"/>
      <c r="K73" s="223"/>
      <c r="L73" s="222">
        <f>SUM(H73:K73)</f>
        <v>1474</v>
      </c>
      <c r="M73" s="226">
        <f>IF(ISERROR(F73/L73-1),"         /0",(F73/L73-1))</f>
        <v>0.3622795115332429</v>
      </c>
      <c r="N73" s="224">
        <v>1703</v>
      </c>
      <c r="O73" s="223">
        <v>298</v>
      </c>
      <c r="P73" s="222">
        <v>6</v>
      </c>
      <c r="Q73" s="223">
        <v>1</v>
      </c>
      <c r="R73" s="222">
        <f>SUM(N73:Q73)</f>
        <v>2008</v>
      </c>
      <c r="S73" s="225">
        <f>R73/$R$9</f>
        <v>0.0025941108000532257</v>
      </c>
      <c r="T73" s="224">
        <v>1393</v>
      </c>
      <c r="U73" s="223">
        <v>81</v>
      </c>
      <c r="V73" s="222"/>
      <c r="W73" s="223"/>
      <c r="X73" s="222">
        <f>SUM(T73:W73)</f>
        <v>1474</v>
      </c>
      <c r="Y73" s="221">
        <f>IF(ISERROR(R73/X73-1),"         /0",(R73/X73-1))</f>
        <v>0.3622795115332429</v>
      </c>
    </row>
    <row r="74" ht="15" thickTop="1">
      <c r="A74" s="94" t="s">
        <v>43</v>
      </c>
    </row>
    <row r="75" ht="15">
      <c r="A75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4:Y65536 M74:M65536 Y3 M3 M5:M8 Y5:Y8">
    <cfRule type="cellIs" priority="1" dxfId="91" operator="lessThan" stopIfTrue="1">
      <formula>0</formula>
    </cfRule>
  </conditionalFormatting>
  <conditionalFormatting sqref="Y9:Y73 M9:M73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9.7109375" style="128" bestFit="1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32" t="s">
        <v>66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65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0" customFormat="1" ht="17.25" customHeight="1" thickBot="1" thickTop="1">
      <c r="A5" s="576" t="s">
        <v>64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>
      <c r="A6" s="577"/>
      <c r="B6" s="638" t="s">
        <v>199</v>
      </c>
      <c r="C6" s="639"/>
      <c r="D6" s="639"/>
      <c r="E6" s="639"/>
      <c r="F6" s="639"/>
      <c r="G6" s="635" t="s">
        <v>34</v>
      </c>
      <c r="H6" s="638" t="s">
        <v>200</v>
      </c>
      <c r="I6" s="639"/>
      <c r="J6" s="639"/>
      <c r="K6" s="639"/>
      <c r="L6" s="639"/>
      <c r="M6" s="646" t="s">
        <v>33</v>
      </c>
      <c r="N6" s="638" t="s">
        <v>201</v>
      </c>
      <c r="O6" s="639"/>
      <c r="P6" s="639"/>
      <c r="Q6" s="639"/>
      <c r="R6" s="639"/>
      <c r="S6" s="635" t="s">
        <v>34</v>
      </c>
      <c r="T6" s="638" t="s">
        <v>202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578"/>
      <c r="B7" s="627" t="s">
        <v>22</v>
      </c>
      <c r="C7" s="628"/>
      <c r="D7" s="629" t="s">
        <v>21</v>
      </c>
      <c r="E7" s="628"/>
      <c r="F7" s="630" t="s">
        <v>17</v>
      </c>
      <c r="G7" s="636"/>
      <c r="H7" s="627" t="s">
        <v>22</v>
      </c>
      <c r="I7" s="628"/>
      <c r="J7" s="629" t="s">
        <v>21</v>
      </c>
      <c r="K7" s="628"/>
      <c r="L7" s="630" t="s">
        <v>17</v>
      </c>
      <c r="M7" s="647"/>
      <c r="N7" s="627" t="s">
        <v>22</v>
      </c>
      <c r="O7" s="628"/>
      <c r="P7" s="629" t="s">
        <v>21</v>
      </c>
      <c r="Q7" s="628"/>
      <c r="R7" s="630" t="s">
        <v>17</v>
      </c>
      <c r="S7" s="636"/>
      <c r="T7" s="627" t="s">
        <v>22</v>
      </c>
      <c r="U7" s="628"/>
      <c r="V7" s="629" t="s">
        <v>21</v>
      </c>
      <c r="W7" s="628"/>
      <c r="X7" s="630" t="s">
        <v>17</v>
      </c>
      <c r="Y7" s="641"/>
    </row>
    <row r="8" spans="1:25" s="266" customFormat="1" ht="27.75" thickBot="1">
      <c r="A8" s="579"/>
      <c r="B8" s="269" t="s">
        <v>19</v>
      </c>
      <c r="C8" s="267" t="s">
        <v>18</v>
      </c>
      <c r="D8" s="268" t="s">
        <v>19</v>
      </c>
      <c r="E8" s="267" t="s">
        <v>18</v>
      </c>
      <c r="F8" s="631"/>
      <c r="G8" s="637"/>
      <c r="H8" s="269" t="s">
        <v>19</v>
      </c>
      <c r="I8" s="267" t="s">
        <v>18</v>
      </c>
      <c r="J8" s="268" t="s">
        <v>19</v>
      </c>
      <c r="K8" s="267" t="s">
        <v>18</v>
      </c>
      <c r="L8" s="631"/>
      <c r="M8" s="648"/>
      <c r="N8" s="269" t="s">
        <v>19</v>
      </c>
      <c r="O8" s="267" t="s">
        <v>18</v>
      </c>
      <c r="P8" s="268" t="s">
        <v>19</v>
      </c>
      <c r="Q8" s="267" t="s">
        <v>18</v>
      </c>
      <c r="R8" s="631"/>
      <c r="S8" s="637"/>
      <c r="T8" s="269" t="s">
        <v>19</v>
      </c>
      <c r="U8" s="267" t="s">
        <v>18</v>
      </c>
      <c r="V8" s="268" t="s">
        <v>19</v>
      </c>
      <c r="W8" s="267" t="s">
        <v>18</v>
      </c>
      <c r="X8" s="631"/>
      <c r="Y8" s="642"/>
    </row>
    <row r="9" spans="1:25" s="157" customFormat="1" ht="18" customHeight="1" thickBot="1" thickTop="1">
      <c r="A9" s="308" t="s">
        <v>24</v>
      </c>
      <c r="B9" s="305">
        <f>B10+B14+B25+B31+B40+B44</f>
        <v>385032</v>
      </c>
      <c r="C9" s="304">
        <f>C10+C14+C25+C31+C40+C44</f>
        <v>376028</v>
      </c>
      <c r="D9" s="303">
        <f>D10+D14+D25+D31+D40+D44</f>
        <v>6241</v>
      </c>
      <c r="E9" s="302">
        <f>E10+E14+E25+E31+E40+E44</f>
        <v>6760</v>
      </c>
      <c r="F9" s="301">
        <f aca="true" t="shared" si="0" ref="F9:F44">SUM(B9:E9)</f>
        <v>774061</v>
      </c>
      <c r="G9" s="306">
        <f aca="true" t="shared" si="1" ref="G9:G44">F9/$F$9</f>
        <v>1</v>
      </c>
      <c r="H9" s="305">
        <f>H10+H14+H25+H31+H40+H44</f>
        <v>349961</v>
      </c>
      <c r="I9" s="304">
        <f>I10+I14+I25+I31+I40+I44</f>
        <v>327280</v>
      </c>
      <c r="J9" s="303">
        <f>J10+J14+J25+J31+J40+J44</f>
        <v>2744</v>
      </c>
      <c r="K9" s="302">
        <f>K10+K14+K25+K31+K40+K44</f>
        <v>2474</v>
      </c>
      <c r="L9" s="301">
        <f aca="true" t="shared" si="2" ref="L9:L44">SUM(H9:K9)</f>
        <v>682459</v>
      </c>
      <c r="M9" s="307">
        <f aca="true" t="shared" si="3" ref="M9:M44">IF(ISERROR(F9/L9-1),"         /0",(F9/L9-1))</f>
        <v>0.13422344785547557</v>
      </c>
      <c r="N9" s="305">
        <f>N10+N14+N25+N31+N40+N44</f>
        <v>385032</v>
      </c>
      <c r="O9" s="304">
        <f>O10+O14+O25+O31+O40+O44</f>
        <v>376028</v>
      </c>
      <c r="P9" s="303">
        <f>P10+P14+P25+P31+P40+P44</f>
        <v>6241</v>
      </c>
      <c r="Q9" s="302">
        <f>Q10+Q14+Q25+Q31+Q40+Q44</f>
        <v>6760</v>
      </c>
      <c r="R9" s="301">
        <f aca="true" t="shared" si="4" ref="R9:R44">SUM(N9:Q9)</f>
        <v>774061</v>
      </c>
      <c r="S9" s="306">
        <f aca="true" t="shared" si="5" ref="S9:S44">R9/$R$9</f>
        <v>1</v>
      </c>
      <c r="T9" s="305">
        <f>T10+T14+T25+T31+T40+T44</f>
        <v>349961</v>
      </c>
      <c r="U9" s="304">
        <f>U10+U14+U25+U31+U40+U44</f>
        <v>327280</v>
      </c>
      <c r="V9" s="303">
        <f>V10+V14+V25+V31+V40+V44</f>
        <v>2744</v>
      </c>
      <c r="W9" s="302">
        <f>W10+W14+W25+W31+W40+W44</f>
        <v>2474</v>
      </c>
      <c r="X9" s="301">
        <f aca="true" t="shared" si="6" ref="X9:X44">SUM(T9:W9)</f>
        <v>682459</v>
      </c>
      <c r="Y9" s="300">
        <f>IF(ISERROR(R9/X9-1),"         /0",(R9/X9-1))</f>
        <v>0.13422344785547557</v>
      </c>
    </row>
    <row r="10" spans="1:25" s="283" customFormat="1" ht="19.5" customHeight="1">
      <c r="A10" s="292" t="s">
        <v>61</v>
      </c>
      <c r="B10" s="289">
        <f>SUM(B11:B13)</f>
        <v>119973</v>
      </c>
      <c r="C10" s="288">
        <f>SUM(C11:C13)</f>
        <v>119371</v>
      </c>
      <c r="D10" s="287">
        <f>SUM(D11:D13)</f>
        <v>202</v>
      </c>
      <c r="E10" s="286">
        <f>SUM(E11:E13)</f>
        <v>140</v>
      </c>
      <c r="F10" s="285">
        <f t="shared" si="0"/>
        <v>239686</v>
      </c>
      <c r="G10" s="290">
        <f t="shared" si="1"/>
        <v>0.3096474308872298</v>
      </c>
      <c r="H10" s="289">
        <f>SUM(H11:H13)</f>
        <v>105098</v>
      </c>
      <c r="I10" s="288">
        <f>SUM(I11:I13)</f>
        <v>102999</v>
      </c>
      <c r="J10" s="287">
        <f>SUM(J11:J13)</f>
        <v>680</v>
      </c>
      <c r="K10" s="286">
        <f>SUM(K11:K13)</f>
        <v>463</v>
      </c>
      <c r="L10" s="285">
        <f t="shared" si="2"/>
        <v>209240</v>
      </c>
      <c r="M10" s="291">
        <f t="shared" si="3"/>
        <v>0.14550755113744973</v>
      </c>
      <c r="N10" s="289">
        <f>SUM(N11:N13)</f>
        <v>119973</v>
      </c>
      <c r="O10" s="288">
        <f>SUM(O11:O13)</f>
        <v>119371</v>
      </c>
      <c r="P10" s="287">
        <f>SUM(P11:P13)</f>
        <v>202</v>
      </c>
      <c r="Q10" s="286">
        <f>SUM(Q11:Q13)</f>
        <v>140</v>
      </c>
      <c r="R10" s="285">
        <f t="shared" si="4"/>
        <v>239686</v>
      </c>
      <c r="S10" s="290">
        <f t="shared" si="5"/>
        <v>0.3096474308872298</v>
      </c>
      <c r="T10" s="289">
        <f>SUM(T11:T13)</f>
        <v>105098</v>
      </c>
      <c r="U10" s="288">
        <f>SUM(U11:U13)</f>
        <v>102999</v>
      </c>
      <c r="V10" s="287">
        <f>SUM(V11:V13)</f>
        <v>680</v>
      </c>
      <c r="W10" s="286">
        <f>SUM(W11:W13)</f>
        <v>463</v>
      </c>
      <c r="X10" s="285">
        <f t="shared" si="6"/>
        <v>209240</v>
      </c>
      <c r="Y10" s="390">
        <f aca="true" t="shared" si="7" ref="Y10:Y44">IF(ISERROR(R10/X10-1),"         /0",IF(R10/X10&gt;5,"  *  ",(R10/X10-1)))</f>
        <v>0.14550755113744973</v>
      </c>
    </row>
    <row r="11" spans="1:25" ht="19.5" customHeight="1">
      <c r="A11" s="235" t="s">
        <v>367</v>
      </c>
      <c r="B11" s="233">
        <v>114373</v>
      </c>
      <c r="C11" s="230">
        <v>116374</v>
      </c>
      <c r="D11" s="229">
        <v>202</v>
      </c>
      <c r="E11" s="281">
        <v>140</v>
      </c>
      <c r="F11" s="280">
        <f t="shared" si="0"/>
        <v>231089</v>
      </c>
      <c r="G11" s="232">
        <f t="shared" si="1"/>
        <v>0.2985410710525398</v>
      </c>
      <c r="H11" s="233">
        <v>99738</v>
      </c>
      <c r="I11" s="230">
        <v>99686</v>
      </c>
      <c r="J11" s="229">
        <v>680</v>
      </c>
      <c r="K11" s="281">
        <v>463</v>
      </c>
      <c r="L11" s="280">
        <f t="shared" si="2"/>
        <v>200567</v>
      </c>
      <c r="M11" s="282">
        <f t="shared" si="3"/>
        <v>0.15217857374343735</v>
      </c>
      <c r="N11" s="233">
        <v>114373</v>
      </c>
      <c r="O11" s="230">
        <v>116374</v>
      </c>
      <c r="P11" s="229">
        <v>202</v>
      </c>
      <c r="Q11" s="281">
        <v>140</v>
      </c>
      <c r="R11" s="280">
        <f t="shared" si="4"/>
        <v>231089</v>
      </c>
      <c r="S11" s="232">
        <f t="shared" si="5"/>
        <v>0.2985410710525398</v>
      </c>
      <c r="T11" s="231">
        <v>99738</v>
      </c>
      <c r="U11" s="230">
        <v>99686</v>
      </c>
      <c r="V11" s="229">
        <v>680</v>
      </c>
      <c r="W11" s="281">
        <v>463</v>
      </c>
      <c r="X11" s="280">
        <f t="shared" si="6"/>
        <v>200567</v>
      </c>
      <c r="Y11" s="228">
        <f t="shared" si="7"/>
        <v>0.15217857374343735</v>
      </c>
    </row>
    <row r="12" spans="1:25" ht="19.5" customHeight="1">
      <c r="A12" s="235" t="s">
        <v>368</v>
      </c>
      <c r="B12" s="233">
        <v>5276</v>
      </c>
      <c r="C12" s="230">
        <v>2916</v>
      </c>
      <c r="D12" s="229">
        <v>0</v>
      </c>
      <c r="E12" s="281">
        <v>0</v>
      </c>
      <c r="F12" s="280">
        <f t="shared" si="0"/>
        <v>8192</v>
      </c>
      <c r="G12" s="232">
        <f t="shared" si="1"/>
        <v>0.010583145255994037</v>
      </c>
      <c r="H12" s="233">
        <v>5277</v>
      </c>
      <c r="I12" s="230">
        <v>3285</v>
      </c>
      <c r="J12" s="229"/>
      <c r="K12" s="281"/>
      <c r="L12" s="280">
        <f t="shared" si="2"/>
        <v>8562</v>
      </c>
      <c r="M12" s="282">
        <f t="shared" si="3"/>
        <v>-0.04321420228918482</v>
      </c>
      <c r="N12" s="233">
        <v>5276</v>
      </c>
      <c r="O12" s="230">
        <v>2916</v>
      </c>
      <c r="P12" s="229"/>
      <c r="Q12" s="281"/>
      <c r="R12" s="280">
        <f t="shared" si="4"/>
        <v>8192</v>
      </c>
      <c r="S12" s="232">
        <f t="shared" si="5"/>
        <v>0.010583145255994037</v>
      </c>
      <c r="T12" s="231">
        <v>5277</v>
      </c>
      <c r="U12" s="230">
        <v>3285</v>
      </c>
      <c r="V12" s="229"/>
      <c r="W12" s="281"/>
      <c r="X12" s="280">
        <f t="shared" si="6"/>
        <v>8562</v>
      </c>
      <c r="Y12" s="228">
        <f t="shared" si="7"/>
        <v>-0.04321420228918482</v>
      </c>
    </row>
    <row r="13" spans="1:25" ht="19.5" customHeight="1" thickBot="1">
      <c r="A13" s="258" t="s">
        <v>369</v>
      </c>
      <c r="B13" s="255">
        <v>324</v>
      </c>
      <c r="C13" s="254">
        <v>81</v>
      </c>
      <c r="D13" s="253">
        <v>0</v>
      </c>
      <c r="E13" s="297">
        <v>0</v>
      </c>
      <c r="F13" s="296">
        <f t="shared" si="0"/>
        <v>405</v>
      </c>
      <c r="G13" s="256">
        <f t="shared" si="1"/>
        <v>0.0005232145786959943</v>
      </c>
      <c r="H13" s="255">
        <v>83</v>
      </c>
      <c r="I13" s="254">
        <v>28</v>
      </c>
      <c r="J13" s="253">
        <v>0</v>
      </c>
      <c r="K13" s="297"/>
      <c r="L13" s="296">
        <f t="shared" si="2"/>
        <v>111</v>
      </c>
      <c r="M13" s="299">
        <f t="shared" si="3"/>
        <v>2.6486486486486487</v>
      </c>
      <c r="N13" s="255">
        <v>324</v>
      </c>
      <c r="O13" s="254">
        <v>81</v>
      </c>
      <c r="P13" s="253">
        <v>0</v>
      </c>
      <c r="Q13" s="297"/>
      <c r="R13" s="296">
        <f t="shared" si="4"/>
        <v>405</v>
      </c>
      <c r="S13" s="256">
        <f t="shared" si="5"/>
        <v>0.0005232145786959943</v>
      </c>
      <c r="T13" s="298">
        <v>83</v>
      </c>
      <c r="U13" s="254">
        <v>28</v>
      </c>
      <c r="V13" s="253">
        <v>0</v>
      </c>
      <c r="W13" s="297"/>
      <c r="X13" s="296">
        <f t="shared" si="6"/>
        <v>111</v>
      </c>
      <c r="Y13" s="252">
        <f t="shared" si="7"/>
        <v>2.6486486486486487</v>
      </c>
    </row>
    <row r="14" spans="1:25" s="283" customFormat="1" ht="19.5" customHeight="1">
      <c r="A14" s="292" t="s">
        <v>60</v>
      </c>
      <c r="B14" s="289">
        <f>SUM(B15:B24)</f>
        <v>105427</v>
      </c>
      <c r="C14" s="288">
        <f>SUM(C15:C24)</f>
        <v>109419</v>
      </c>
      <c r="D14" s="287">
        <f>SUM(D15:D24)</f>
        <v>160</v>
      </c>
      <c r="E14" s="286">
        <f>SUM(E15:E24)</f>
        <v>130</v>
      </c>
      <c r="F14" s="285">
        <f t="shared" si="0"/>
        <v>215136</v>
      </c>
      <c r="G14" s="290">
        <f t="shared" si="1"/>
        <v>0.27793158420331215</v>
      </c>
      <c r="H14" s="289">
        <f>SUM(H15:H24)</f>
        <v>90980</v>
      </c>
      <c r="I14" s="288">
        <f>SUM(I15:I24)</f>
        <v>90203</v>
      </c>
      <c r="J14" s="287">
        <f>SUM(J15:J24)</f>
        <v>54</v>
      </c>
      <c r="K14" s="286">
        <f>SUM(K15:K24)</f>
        <v>4</v>
      </c>
      <c r="L14" s="285">
        <f t="shared" si="2"/>
        <v>181241</v>
      </c>
      <c r="M14" s="291">
        <f t="shared" si="3"/>
        <v>0.18701618287252875</v>
      </c>
      <c r="N14" s="289">
        <f>SUM(N15:N24)</f>
        <v>105427</v>
      </c>
      <c r="O14" s="288">
        <f>SUM(O15:O24)</f>
        <v>109419</v>
      </c>
      <c r="P14" s="287">
        <f>SUM(P15:P24)</f>
        <v>160</v>
      </c>
      <c r="Q14" s="286">
        <f>SUM(Q15:Q24)</f>
        <v>130</v>
      </c>
      <c r="R14" s="285">
        <f t="shared" si="4"/>
        <v>215136</v>
      </c>
      <c r="S14" s="290">
        <f t="shared" si="5"/>
        <v>0.27793158420331215</v>
      </c>
      <c r="T14" s="289">
        <f>SUM(T15:T24)</f>
        <v>90980</v>
      </c>
      <c r="U14" s="288">
        <f>SUM(U15:U24)</f>
        <v>90203</v>
      </c>
      <c r="V14" s="287">
        <f>SUM(V15:V24)</f>
        <v>54</v>
      </c>
      <c r="W14" s="286">
        <f>SUM(W15:W24)</f>
        <v>4</v>
      </c>
      <c r="X14" s="285">
        <f t="shared" si="6"/>
        <v>181241</v>
      </c>
      <c r="Y14" s="284">
        <f t="shared" si="7"/>
        <v>0.18701618287252875</v>
      </c>
    </row>
    <row r="15" spans="1:25" ht="19.5" customHeight="1">
      <c r="A15" s="250" t="s">
        <v>370</v>
      </c>
      <c r="B15" s="247">
        <v>25400</v>
      </c>
      <c r="C15" s="245">
        <v>27575</v>
      </c>
      <c r="D15" s="246">
        <v>0</v>
      </c>
      <c r="E15" s="293">
        <v>0</v>
      </c>
      <c r="F15" s="294">
        <f t="shared" si="0"/>
        <v>52975</v>
      </c>
      <c r="G15" s="248">
        <f t="shared" si="1"/>
        <v>0.06843775878128468</v>
      </c>
      <c r="H15" s="247">
        <v>20784</v>
      </c>
      <c r="I15" s="245">
        <v>22137</v>
      </c>
      <c r="J15" s="246">
        <v>6</v>
      </c>
      <c r="K15" s="293">
        <v>0</v>
      </c>
      <c r="L15" s="294">
        <f t="shared" si="2"/>
        <v>42927</v>
      </c>
      <c r="M15" s="295">
        <f t="shared" si="3"/>
        <v>0.23407179630535557</v>
      </c>
      <c r="N15" s="247">
        <v>25400</v>
      </c>
      <c r="O15" s="245">
        <v>27575</v>
      </c>
      <c r="P15" s="246">
        <v>0</v>
      </c>
      <c r="Q15" s="293">
        <v>0</v>
      </c>
      <c r="R15" s="294">
        <f t="shared" si="4"/>
        <v>52975</v>
      </c>
      <c r="S15" s="248">
        <f t="shared" si="5"/>
        <v>0.06843775878128468</v>
      </c>
      <c r="T15" s="251">
        <v>20784</v>
      </c>
      <c r="U15" s="245">
        <v>22137</v>
      </c>
      <c r="V15" s="246">
        <v>6</v>
      </c>
      <c r="W15" s="293">
        <v>0</v>
      </c>
      <c r="X15" s="294">
        <f t="shared" si="6"/>
        <v>42927</v>
      </c>
      <c r="Y15" s="244">
        <f t="shared" si="7"/>
        <v>0.23407179630535557</v>
      </c>
    </row>
    <row r="16" spans="1:25" ht="19.5" customHeight="1">
      <c r="A16" s="250" t="s">
        <v>371</v>
      </c>
      <c r="B16" s="247">
        <v>21670</v>
      </c>
      <c r="C16" s="245">
        <v>22219</v>
      </c>
      <c r="D16" s="246">
        <v>13</v>
      </c>
      <c r="E16" s="293">
        <v>0</v>
      </c>
      <c r="F16" s="294">
        <f t="shared" si="0"/>
        <v>43902</v>
      </c>
      <c r="G16" s="248">
        <f t="shared" si="1"/>
        <v>0.05671646033064578</v>
      </c>
      <c r="H16" s="247">
        <v>22204</v>
      </c>
      <c r="I16" s="245">
        <v>23233</v>
      </c>
      <c r="J16" s="246">
        <v>13</v>
      </c>
      <c r="K16" s="293">
        <v>4</v>
      </c>
      <c r="L16" s="294">
        <f t="shared" si="2"/>
        <v>45454</v>
      </c>
      <c r="M16" s="295">
        <f t="shared" si="3"/>
        <v>-0.03414440973291677</v>
      </c>
      <c r="N16" s="247">
        <v>21670</v>
      </c>
      <c r="O16" s="245">
        <v>22219</v>
      </c>
      <c r="P16" s="246">
        <v>13</v>
      </c>
      <c r="Q16" s="293"/>
      <c r="R16" s="294">
        <f t="shared" si="4"/>
        <v>43902</v>
      </c>
      <c r="S16" s="248">
        <f t="shared" si="5"/>
        <v>0.05671646033064578</v>
      </c>
      <c r="T16" s="251">
        <v>22204</v>
      </c>
      <c r="U16" s="245">
        <v>23233</v>
      </c>
      <c r="V16" s="246">
        <v>13</v>
      </c>
      <c r="W16" s="293">
        <v>4</v>
      </c>
      <c r="X16" s="294">
        <f t="shared" si="6"/>
        <v>45454</v>
      </c>
      <c r="Y16" s="244">
        <f t="shared" si="7"/>
        <v>-0.03414440973291677</v>
      </c>
    </row>
    <row r="17" spans="1:25" ht="19.5" customHeight="1">
      <c r="A17" s="250" t="s">
        <v>372</v>
      </c>
      <c r="B17" s="247">
        <v>19745</v>
      </c>
      <c r="C17" s="245">
        <v>17097</v>
      </c>
      <c r="D17" s="246">
        <v>118</v>
      </c>
      <c r="E17" s="293">
        <v>120</v>
      </c>
      <c r="F17" s="294">
        <f t="shared" si="0"/>
        <v>37080</v>
      </c>
      <c r="G17" s="248">
        <f t="shared" si="1"/>
        <v>0.04790320142727769</v>
      </c>
      <c r="H17" s="247">
        <v>20214</v>
      </c>
      <c r="I17" s="245">
        <v>15068</v>
      </c>
      <c r="J17" s="246">
        <v>6</v>
      </c>
      <c r="K17" s="293">
        <v>0</v>
      </c>
      <c r="L17" s="294">
        <f t="shared" si="2"/>
        <v>35288</v>
      </c>
      <c r="M17" s="295">
        <f t="shared" si="3"/>
        <v>0.05078213557016542</v>
      </c>
      <c r="N17" s="247">
        <v>19745</v>
      </c>
      <c r="O17" s="245">
        <v>17097</v>
      </c>
      <c r="P17" s="246">
        <v>118</v>
      </c>
      <c r="Q17" s="293">
        <v>120</v>
      </c>
      <c r="R17" s="294">
        <f t="shared" si="4"/>
        <v>37080</v>
      </c>
      <c r="S17" s="248">
        <f t="shared" si="5"/>
        <v>0.04790320142727769</v>
      </c>
      <c r="T17" s="251">
        <v>20214</v>
      </c>
      <c r="U17" s="245">
        <v>15068</v>
      </c>
      <c r="V17" s="246">
        <v>6</v>
      </c>
      <c r="W17" s="293">
        <v>0</v>
      </c>
      <c r="X17" s="294">
        <f t="shared" si="6"/>
        <v>35288</v>
      </c>
      <c r="Y17" s="244">
        <f t="shared" si="7"/>
        <v>0.05078213557016542</v>
      </c>
    </row>
    <row r="18" spans="1:25" ht="19.5" customHeight="1">
      <c r="A18" s="250" t="s">
        <v>373</v>
      </c>
      <c r="B18" s="247">
        <v>13354</v>
      </c>
      <c r="C18" s="245">
        <v>13840</v>
      </c>
      <c r="D18" s="246">
        <v>5</v>
      </c>
      <c r="E18" s="293">
        <v>2</v>
      </c>
      <c r="F18" s="294">
        <f>SUM(B18:E18)</f>
        <v>27201</v>
      </c>
      <c r="G18" s="248">
        <f>F18/$F$9</f>
        <v>0.03514064137064133</v>
      </c>
      <c r="H18" s="247">
        <v>7628</v>
      </c>
      <c r="I18" s="245">
        <v>7982</v>
      </c>
      <c r="J18" s="246"/>
      <c r="K18" s="293"/>
      <c r="L18" s="294">
        <f>SUM(H18:K18)</f>
        <v>15610</v>
      </c>
      <c r="M18" s="295">
        <f>IF(ISERROR(F18/L18-1),"         /0",(F18/L18-1))</f>
        <v>0.7425368353619475</v>
      </c>
      <c r="N18" s="247">
        <v>13354</v>
      </c>
      <c r="O18" s="245">
        <v>13840</v>
      </c>
      <c r="P18" s="246">
        <v>5</v>
      </c>
      <c r="Q18" s="293">
        <v>2</v>
      </c>
      <c r="R18" s="294">
        <f>SUM(N18:Q18)</f>
        <v>27201</v>
      </c>
      <c r="S18" s="248">
        <f>R18/$R$9</f>
        <v>0.03514064137064133</v>
      </c>
      <c r="T18" s="251">
        <v>7628</v>
      </c>
      <c r="U18" s="245">
        <v>7982</v>
      </c>
      <c r="V18" s="246"/>
      <c r="W18" s="293"/>
      <c r="X18" s="294">
        <f>SUM(T18:W18)</f>
        <v>15610</v>
      </c>
      <c r="Y18" s="244">
        <f>IF(ISERROR(R18/X18-1),"         /0",IF(R18/X18&gt;5,"  *  ",(R18/X18-1)))</f>
        <v>0.7425368353619475</v>
      </c>
    </row>
    <row r="19" spans="1:25" ht="19.5" customHeight="1">
      <c r="A19" s="250" t="s">
        <v>374</v>
      </c>
      <c r="B19" s="247">
        <v>12554</v>
      </c>
      <c r="C19" s="245">
        <v>13668</v>
      </c>
      <c r="D19" s="246">
        <v>14</v>
      </c>
      <c r="E19" s="293">
        <v>5</v>
      </c>
      <c r="F19" s="294">
        <f>SUM(B19:E19)</f>
        <v>26241</v>
      </c>
      <c r="G19" s="248">
        <f>F19/$F$9</f>
        <v>0.033900429035954534</v>
      </c>
      <c r="H19" s="247">
        <v>13344</v>
      </c>
      <c r="I19" s="245">
        <v>13251</v>
      </c>
      <c r="J19" s="246">
        <v>20</v>
      </c>
      <c r="K19" s="293">
        <v>0</v>
      </c>
      <c r="L19" s="294">
        <f>SUM(H19:K19)</f>
        <v>26615</v>
      </c>
      <c r="M19" s="295">
        <f>IF(ISERROR(F19/L19-1),"         /0",(F19/L19-1))</f>
        <v>-0.014052226188239758</v>
      </c>
      <c r="N19" s="247">
        <v>12554</v>
      </c>
      <c r="O19" s="245">
        <v>13668</v>
      </c>
      <c r="P19" s="246">
        <v>14</v>
      </c>
      <c r="Q19" s="293">
        <v>5</v>
      </c>
      <c r="R19" s="294">
        <f>SUM(N19:Q19)</f>
        <v>26241</v>
      </c>
      <c r="S19" s="248">
        <f>R19/$R$9</f>
        <v>0.033900429035954534</v>
      </c>
      <c r="T19" s="251">
        <v>13344</v>
      </c>
      <c r="U19" s="245">
        <v>13251</v>
      </c>
      <c r="V19" s="246">
        <v>20</v>
      </c>
      <c r="W19" s="293">
        <v>0</v>
      </c>
      <c r="X19" s="294">
        <f>SUM(T19:W19)</f>
        <v>26615</v>
      </c>
      <c r="Y19" s="244">
        <f>IF(ISERROR(R19/X19-1),"         /0",IF(R19/X19&gt;5,"  *  ",(R19/X19-1)))</f>
        <v>-0.014052226188239758</v>
      </c>
    </row>
    <row r="20" spans="1:25" ht="19.5" customHeight="1">
      <c r="A20" s="250" t="s">
        <v>375</v>
      </c>
      <c r="B20" s="247">
        <v>10424</v>
      </c>
      <c r="C20" s="245">
        <v>12535</v>
      </c>
      <c r="D20" s="246">
        <v>4</v>
      </c>
      <c r="E20" s="293">
        <v>3</v>
      </c>
      <c r="F20" s="294">
        <f>SUM(B20:E20)</f>
        <v>22966</v>
      </c>
      <c r="G20" s="248">
        <f>F20/$F$9</f>
        <v>0.029669496331684454</v>
      </c>
      <c r="H20" s="247">
        <v>5956</v>
      </c>
      <c r="I20" s="245">
        <v>7255</v>
      </c>
      <c r="J20" s="246">
        <v>9</v>
      </c>
      <c r="K20" s="293">
        <v>0</v>
      </c>
      <c r="L20" s="294">
        <f>SUM(H20:K20)</f>
        <v>13220</v>
      </c>
      <c r="M20" s="295">
        <f>IF(ISERROR(F20/L20-1),"         /0",(F20/L20-1))</f>
        <v>0.7372163388804842</v>
      </c>
      <c r="N20" s="247">
        <v>10424</v>
      </c>
      <c r="O20" s="245">
        <v>12535</v>
      </c>
      <c r="P20" s="246">
        <v>4</v>
      </c>
      <c r="Q20" s="293">
        <v>3</v>
      </c>
      <c r="R20" s="294">
        <f>SUM(N20:Q20)</f>
        <v>22966</v>
      </c>
      <c r="S20" s="248">
        <f>R20/$R$9</f>
        <v>0.029669496331684454</v>
      </c>
      <c r="T20" s="251">
        <v>5956</v>
      </c>
      <c r="U20" s="245">
        <v>7255</v>
      </c>
      <c r="V20" s="246">
        <v>9</v>
      </c>
      <c r="W20" s="293">
        <v>0</v>
      </c>
      <c r="X20" s="294">
        <f>SUM(T20:W20)</f>
        <v>13220</v>
      </c>
      <c r="Y20" s="244">
        <f>IF(ISERROR(R20/X20-1),"         /0",IF(R20/X20&gt;5,"  *  ",(R20/X20-1)))</f>
        <v>0.7372163388804842</v>
      </c>
    </row>
    <row r="21" spans="1:25" ht="19.5" customHeight="1">
      <c r="A21" s="250" t="s">
        <v>376</v>
      </c>
      <c r="B21" s="247">
        <v>1661</v>
      </c>
      <c r="C21" s="245">
        <v>1591</v>
      </c>
      <c r="D21" s="246">
        <v>6</v>
      </c>
      <c r="E21" s="293">
        <v>0</v>
      </c>
      <c r="F21" s="294">
        <f t="shared" si="0"/>
        <v>3258</v>
      </c>
      <c r="G21" s="248">
        <f t="shared" si="1"/>
        <v>0.004208970610843332</v>
      </c>
      <c r="H21" s="247">
        <v>739</v>
      </c>
      <c r="I21" s="245">
        <v>1137</v>
      </c>
      <c r="J21" s="246"/>
      <c r="K21" s="293"/>
      <c r="L21" s="294">
        <f t="shared" si="2"/>
        <v>1876</v>
      </c>
      <c r="M21" s="295">
        <f t="shared" si="3"/>
        <v>0.7366737739872069</v>
      </c>
      <c r="N21" s="247">
        <v>1661</v>
      </c>
      <c r="O21" s="245">
        <v>1591</v>
      </c>
      <c r="P21" s="246">
        <v>6</v>
      </c>
      <c r="Q21" s="293"/>
      <c r="R21" s="294">
        <f t="shared" si="4"/>
        <v>3258</v>
      </c>
      <c r="S21" s="248">
        <f t="shared" si="5"/>
        <v>0.004208970610843332</v>
      </c>
      <c r="T21" s="251">
        <v>739</v>
      </c>
      <c r="U21" s="245">
        <v>1137</v>
      </c>
      <c r="V21" s="246"/>
      <c r="W21" s="293"/>
      <c r="X21" s="294">
        <f t="shared" si="6"/>
        <v>1876</v>
      </c>
      <c r="Y21" s="244">
        <f t="shared" si="7"/>
        <v>0.7366737739872069</v>
      </c>
    </row>
    <row r="22" spans="1:25" ht="19.5" customHeight="1">
      <c r="A22" s="250" t="s">
        <v>377</v>
      </c>
      <c r="B22" s="247">
        <v>401</v>
      </c>
      <c r="C22" s="245">
        <v>591</v>
      </c>
      <c r="D22" s="246">
        <v>0</v>
      </c>
      <c r="E22" s="293">
        <v>0</v>
      </c>
      <c r="F22" s="294">
        <f t="shared" si="0"/>
        <v>992</v>
      </c>
      <c r="G22" s="248">
        <f t="shared" si="1"/>
        <v>0.0012815527458430278</v>
      </c>
      <c r="H22" s="247">
        <v>93</v>
      </c>
      <c r="I22" s="245">
        <v>89</v>
      </c>
      <c r="J22" s="246"/>
      <c r="K22" s="293">
        <v>0</v>
      </c>
      <c r="L22" s="294">
        <f t="shared" si="2"/>
        <v>182</v>
      </c>
      <c r="M22" s="295">
        <f t="shared" si="3"/>
        <v>4.450549450549451</v>
      </c>
      <c r="N22" s="247">
        <v>401</v>
      </c>
      <c r="O22" s="245">
        <v>591</v>
      </c>
      <c r="P22" s="246"/>
      <c r="Q22" s="293">
        <v>0</v>
      </c>
      <c r="R22" s="294">
        <f t="shared" si="4"/>
        <v>992</v>
      </c>
      <c r="S22" s="248">
        <f t="shared" si="5"/>
        <v>0.0012815527458430278</v>
      </c>
      <c r="T22" s="251">
        <v>93</v>
      </c>
      <c r="U22" s="245">
        <v>89</v>
      </c>
      <c r="V22" s="246"/>
      <c r="W22" s="293">
        <v>0</v>
      </c>
      <c r="X22" s="294">
        <f t="shared" si="6"/>
        <v>182</v>
      </c>
      <c r="Y22" s="244" t="str">
        <f t="shared" si="7"/>
        <v>  *  </v>
      </c>
    </row>
    <row r="23" spans="1:25" ht="19.5" customHeight="1">
      <c r="A23" s="250" t="s">
        <v>378</v>
      </c>
      <c r="B23" s="247">
        <v>218</v>
      </c>
      <c r="C23" s="245">
        <v>303</v>
      </c>
      <c r="D23" s="246">
        <v>0</v>
      </c>
      <c r="E23" s="293">
        <v>0</v>
      </c>
      <c r="F23" s="294">
        <f>SUM(B23:E23)</f>
        <v>521</v>
      </c>
      <c r="G23" s="248">
        <f>F23/$F$9</f>
        <v>0.0006730735691373161</v>
      </c>
      <c r="H23" s="247">
        <v>18</v>
      </c>
      <c r="I23" s="245">
        <v>51</v>
      </c>
      <c r="J23" s="246"/>
      <c r="K23" s="293"/>
      <c r="L23" s="294">
        <f>SUM(H23:K23)</f>
        <v>69</v>
      </c>
      <c r="M23" s="295">
        <f>IF(ISERROR(F23/L23-1),"         /0",(F23/L23-1))</f>
        <v>6.550724637681159</v>
      </c>
      <c r="N23" s="247">
        <v>218</v>
      </c>
      <c r="O23" s="245">
        <v>303</v>
      </c>
      <c r="P23" s="246"/>
      <c r="Q23" s="293"/>
      <c r="R23" s="294">
        <f>SUM(N23:Q23)</f>
        <v>521</v>
      </c>
      <c r="S23" s="248">
        <f>R23/$R$9</f>
        <v>0.0006730735691373161</v>
      </c>
      <c r="T23" s="251">
        <v>18</v>
      </c>
      <c r="U23" s="245">
        <v>51</v>
      </c>
      <c r="V23" s="246"/>
      <c r="W23" s="293"/>
      <c r="X23" s="294">
        <f>SUM(T23:W23)</f>
        <v>69</v>
      </c>
      <c r="Y23" s="244" t="str">
        <f>IF(ISERROR(R23/X23-1),"         /0",IF(R23/X23&gt;5,"  *  ",(R23/X23-1)))</f>
        <v>  *  </v>
      </c>
    </row>
    <row r="24" spans="1:25" ht="19.5" customHeight="1" thickBot="1">
      <c r="A24" s="250" t="s">
        <v>56</v>
      </c>
      <c r="B24" s="247">
        <v>0</v>
      </c>
      <c r="C24" s="245">
        <v>0</v>
      </c>
      <c r="D24" s="246">
        <v>0</v>
      </c>
      <c r="E24" s="293">
        <v>0</v>
      </c>
      <c r="F24" s="294">
        <f t="shared" si="0"/>
        <v>0</v>
      </c>
      <c r="G24" s="248">
        <f t="shared" si="1"/>
        <v>0</v>
      </c>
      <c r="H24" s="247">
        <v>0</v>
      </c>
      <c r="I24" s="245"/>
      <c r="J24" s="246"/>
      <c r="K24" s="293"/>
      <c r="L24" s="294">
        <f t="shared" si="2"/>
        <v>0</v>
      </c>
      <c r="M24" s="295" t="str">
        <f t="shared" si="3"/>
        <v>         /0</v>
      </c>
      <c r="N24" s="247">
        <v>0</v>
      </c>
      <c r="O24" s="245"/>
      <c r="P24" s="246"/>
      <c r="Q24" s="293"/>
      <c r="R24" s="294">
        <f t="shared" si="4"/>
        <v>0</v>
      </c>
      <c r="S24" s="248">
        <f t="shared" si="5"/>
        <v>0</v>
      </c>
      <c r="T24" s="251">
        <v>0</v>
      </c>
      <c r="U24" s="245"/>
      <c r="V24" s="246"/>
      <c r="W24" s="293"/>
      <c r="X24" s="294">
        <f t="shared" si="6"/>
        <v>0</v>
      </c>
      <c r="Y24" s="244" t="str">
        <f t="shared" si="7"/>
        <v>         /0</v>
      </c>
    </row>
    <row r="25" spans="1:25" s="283" customFormat="1" ht="19.5" customHeight="1">
      <c r="A25" s="292" t="s">
        <v>59</v>
      </c>
      <c r="B25" s="289">
        <f>SUM(B26:B30)</f>
        <v>49163</v>
      </c>
      <c r="C25" s="288">
        <f>SUM(C26:C30)</f>
        <v>44215</v>
      </c>
      <c r="D25" s="287">
        <f>SUM(D26:D30)</f>
        <v>6</v>
      </c>
      <c r="E25" s="286">
        <f>SUM(E26:E30)</f>
        <v>3</v>
      </c>
      <c r="F25" s="285">
        <f t="shared" si="0"/>
        <v>93387</v>
      </c>
      <c r="G25" s="290">
        <f t="shared" si="1"/>
        <v>0.12064553052020448</v>
      </c>
      <c r="H25" s="289">
        <f>SUM(H26:H30)</f>
        <v>52566</v>
      </c>
      <c r="I25" s="288">
        <f>SUM(I26:I30)</f>
        <v>44719</v>
      </c>
      <c r="J25" s="287">
        <f>SUM(J26:J30)</f>
        <v>13</v>
      </c>
      <c r="K25" s="286">
        <f>SUM(K26:K30)</f>
        <v>6</v>
      </c>
      <c r="L25" s="285">
        <f t="shared" si="2"/>
        <v>97304</v>
      </c>
      <c r="M25" s="291">
        <f t="shared" si="3"/>
        <v>-0.0402552824138781</v>
      </c>
      <c r="N25" s="289">
        <f>SUM(N26:N30)</f>
        <v>49163</v>
      </c>
      <c r="O25" s="288">
        <f>SUM(O26:O30)</f>
        <v>44215</v>
      </c>
      <c r="P25" s="287">
        <f>SUM(P26:P30)</f>
        <v>6</v>
      </c>
      <c r="Q25" s="286">
        <f>SUM(Q26:Q30)</f>
        <v>3</v>
      </c>
      <c r="R25" s="285">
        <f t="shared" si="4"/>
        <v>93387</v>
      </c>
      <c r="S25" s="290">
        <f t="shared" si="5"/>
        <v>0.12064553052020448</v>
      </c>
      <c r="T25" s="289">
        <f>SUM(T26:T30)</f>
        <v>52566</v>
      </c>
      <c r="U25" s="288">
        <f>SUM(U26:U30)</f>
        <v>44719</v>
      </c>
      <c r="V25" s="287">
        <f>SUM(V26:V30)</f>
        <v>13</v>
      </c>
      <c r="W25" s="286">
        <f>SUM(W26:W30)</f>
        <v>6</v>
      </c>
      <c r="X25" s="285">
        <f t="shared" si="6"/>
        <v>97304</v>
      </c>
      <c r="Y25" s="284">
        <f t="shared" si="7"/>
        <v>-0.0402552824138781</v>
      </c>
    </row>
    <row r="26" spans="1:25" ht="19.5" customHeight="1">
      <c r="A26" s="250" t="s">
        <v>379</v>
      </c>
      <c r="B26" s="247">
        <v>32615</v>
      </c>
      <c r="C26" s="245">
        <v>31046</v>
      </c>
      <c r="D26" s="246">
        <v>4</v>
      </c>
      <c r="E26" s="293">
        <v>1</v>
      </c>
      <c r="F26" s="294">
        <f t="shared" si="0"/>
        <v>63666</v>
      </c>
      <c r="G26" s="248">
        <f t="shared" si="1"/>
        <v>0.08224933177101029</v>
      </c>
      <c r="H26" s="247">
        <v>35445</v>
      </c>
      <c r="I26" s="245">
        <v>32040</v>
      </c>
      <c r="J26" s="246">
        <v>7</v>
      </c>
      <c r="K26" s="293"/>
      <c r="L26" s="294">
        <f t="shared" si="2"/>
        <v>67492</v>
      </c>
      <c r="M26" s="295">
        <f t="shared" si="3"/>
        <v>-0.05668820008297282</v>
      </c>
      <c r="N26" s="247">
        <v>32615</v>
      </c>
      <c r="O26" s="245">
        <v>31046</v>
      </c>
      <c r="P26" s="246">
        <v>4</v>
      </c>
      <c r="Q26" s="293">
        <v>1</v>
      </c>
      <c r="R26" s="294">
        <f t="shared" si="4"/>
        <v>63666</v>
      </c>
      <c r="S26" s="248">
        <f t="shared" si="5"/>
        <v>0.08224933177101029</v>
      </c>
      <c r="T26" s="247">
        <v>35445</v>
      </c>
      <c r="U26" s="245">
        <v>32040</v>
      </c>
      <c r="V26" s="246">
        <v>7</v>
      </c>
      <c r="W26" s="293"/>
      <c r="X26" s="280">
        <f t="shared" si="6"/>
        <v>67492</v>
      </c>
      <c r="Y26" s="244">
        <f t="shared" si="7"/>
        <v>-0.05668820008297282</v>
      </c>
    </row>
    <row r="27" spans="1:25" ht="19.5" customHeight="1">
      <c r="A27" s="250" t="s">
        <v>380</v>
      </c>
      <c r="B27" s="247">
        <v>7388</v>
      </c>
      <c r="C27" s="245">
        <v>6895</v>
      </c>
      <c r="D27" s="246">
        <v>0</v>
      </c>
      <c r="E27" s="293">
        <v>0</v>
      </c>
      <c r="F27" s="294">
        <f t="shared" si="0"/>
        <v>14283</v>
      </c>
      <c r="G27" s="248">
        <f t="shared" si="1"/>
        <v>0.018452034142012064</v>
      </c>
      <c r="H27" s="247">
        <v>8334</v>
      </c>
      <c r="I27" s="245">
        <v>7597</v>
      </c>
      <c r="J27" s="246"/>
      <c r="K27" s="293"/>
      <c r="L27" s="294">
        <f t="shared" si="2"/>
        <v>15931</v>
      </c>
      <c r="M27" s="295">
        <f t="shared" si="3"/>
        <v>-0.10344611135521942</v>
      </c>
      <c r="N27" s="247">
        <v>7388</v>
      </c>
      <c r="O27" s="245">
        <v>6895</v>
      </c>
      <c r="P27" s="246"/>
      <c r="Q27" s="293"/>
      <c r="R27" s="294">
        <f t="shared" si="4"/>
        <v>14283</v>
      </c>
      <c r="S27" s="248">
        <f t="shared" si="5"/>
        <v>0.018452034142012064</v>
      </c>
      <c r="T27" s="247">
        <v>8334</v>
      </c>
      <c r="U27" s="245">
        <v>7597</v>
      </c>
      <c r="V27" s="246"/>
      <c r="W27" s="293"/>
      <c r="X27" s="280">
        <f t="shared" si="6"/>
        <v>15931</v>
      </c>
      <c r="Y27" s="244">
        <f t="shared" si="7"/>
        <v>-0.10344611135521942</v>
      </c>
    </row>
    <row r="28" spans="1:25" ht="19.5" customHeight="1">
      <c r="A28" s="250" t="s">
        <v>381</v>
      </c>
      <c r="B28" s="247">
        <v>7156</v>
      </c>
      <c r="C28" s="245">
        <v>6274</v>
      </c>
      <c r="D28" s="246">
        <v>0</v>
      </c>
      <c r="E28" s="293">
        <v>0</v>
      </c>
      <c r="F28" s="229">
        <f>SUM(B28:E28)</f>
        <v>13430</v>
      </c>
      <c r="G28" s="248">
        <f>F28/$F$9</f>
        <v>0.017350053807128896</v>
      </c>
      <c r="H28" s="247">
        <v>6470</v>
      </c>
      <c r="I28" s="245">
        <v>5082</v>
      </c>
      <c r="J28" s="246"/>
      <c r="K28" s="293">
        <v>0</v>
      </c>
      <c r="L28" s="294">
        <f>SUM(H28:K28)</f>
        <v>11552</v>
      </c>
      <c r="M28" s="295" t="s">
        <v>50</v>
      </c>
      <c r="N28" s="247">
        <v>7156</v>
      </c>
      <c r="O28" s="245">
        <v>6274</v>
      </c>
      <c r="P28" s="246">
        <v>0</v>
      </c>
      <c r="Q28" s="293">
        <v>0</v>
      </c>
      <c r="R28" s="294">
        <f>SUM(N28:Q28)</f>
        <v>13430</v>
      </c>
      <c r="S28" s="248">
        <f>R28/$R$9</f>
        <v>0.017350053807128896</v>
      </c>
      <c r="T28" s="247">
        <v>6470</v>
      </c>
      <c r="U28" s="245">
        <v>5082</v>
      </c>
      <c r="V28" s="246"/>
      <c r="W28" s="293">
        <v>0</v>
      </c>
      <c r="X28" s="280">
        <f>SUM(T28:W28)</f>
        <v>11552</v>
      </c>
      <c r="Y28" s="244">
        <f>IF(ISERROR(R28/X28-1),"         /0",IF(R28/X28&gt;5,"  *  ",(R28/X28-1)))</f>
        <v>0.16256925207756234</v>
      </c>
    </row>
    <row r="29" spans="1:25" ht="19.5" customHeight="1">
      <c r="A29" s="250" t="s">
        <v>382</v>
      </c>
      <c r="B29" s="247">
        <v>1428</v>
      </c>
      <c r="C29" s="245">
        <v>0</v>
      </c>
      <c r="D29" s="246">
        <v>0</v>
      </c>
      <c r="E29" s="293">
        <v>0</v>
      </c>
      <c r="F29" s="294">
        <f>SUM(B29:E29)</f>
        <v>1428</v>
      </c>
      <c r="G29" s="248">
        <f>F29/$F$9</f>
        <v>0.0018448158478466168</v>
      </c>
      <c r="H29" s="247">
        <v>1637</v>
      </c>
      <c r="I29" s="245"/>
      <c r="J29" s="246"/>
      <c r="K29" s="293"/>
      <c r="L29" s="294">
        <f>SUM(H29:K29)</f>
        <v>1637</v>
      </c>
      <c r="M29" s="295">
        <f>IF(ISERROR(F29/L29-1),"         /0",(F29/L29-1))</f>
        <v>-0.12767257177764202</v>
      </c>
      <c r="N29" s="247">
        <v>1428</v>
      </c>
      <c r="O29" s="245">
        <v>0</v>
      </c>
      <c r="P29" s="246"/>
      <c r="Q29" s="293"/>
      <c r="R29" s="294">
        <f>SUM(N29:Q29)</f>
        <v>1428</v>
      </c>
      <c r="S29" s="248">
        <f>R29/$R$9</f>
        <v>0.0018448158478466168</v>
      </c>
      <c r="T29" s="247">
        <v>1637</v>
      </c>
      <c r="U29" s="245"/>
      <c r="V29" s="246"/>
      <c r="W29" s="293"/>
      <c r="X29" s="280">
        <f>SUM(T29:W29)</f>
        <v>1637</v>
      </c>
      <c r="Y29" s="244">
        <f>IF(ISERROR(R29/X29-1),"         /0",IF(R29/X29&gt;5,"  *  ",(R29/X29-1)))</f>
        <v>-0.12767257177764202</v>
      </c>
    </row>
    <row r="30" spans="1:25" ht="19.5" customHeight="1" thickBot="1">
      <c r="A30" s="250" t="s">
        <v>56</v>
      </c>
      <c r="B30" s="247">
        <v>576</v>
      </c>
      <c r="C30" s="245">
        <v>0</v>
      </c>
      <c r="D30" s="246">
        <v>2</v>
      </c>
      <c r="E30" s="293">
        <v>2</v>
      </c>
      <c r="F30" s="294">
        <f t="shared" si="0"/>
        <v>580</v>
      </c>
      <c r="G30" s="248">
        <f t="shared" si="1"/>
        <v>0.0007492949522066091</v>
      </c>
      <c r="H30" s="247">
        <v>680</v>
      </c>
      <c r="I30" s="245">
        <v>0</v>
      </c>
      <c r="J30" s="246">
        <v>6</v>
      </c>
      <c r="K30" s="293">
        <v>6</v>
      </c>
      <c r="L30" s="294">
        <f t="shared" si="2"/>
        <v>692</v>
      </c>
      <c r="M30" s="295">
        <f t="shared" si="3"/>
        <v>-0.161849710982659</v>
      </c>
      <c r="N30" s="247">
        <v>576</v>
      </c>
      <c r="O30" s="245">
        <v>0</v>
      </c>
      <c r="P30" s="246">
        <v>2</v>
      </c>
      <c r="Q30" s="293">
        <v>2</v>
      </c>
      <c r="R30" s="294">
        <f t="shared" si="4"/>
        <v>580</v>
      </c>
      <c r="S30" s="248">
        <f t="shared" si="5"/>
        <v>0.0007492949522066091</v>
      </c>
      <c r="T30" s="247">
        <v>680</v>
      </c>
      <c r="U30" s="245">
        <v>0</v>
      </c>
      <c r="V30" s="246">
        <v>6</v>
      </c>
      <c r="W30" s="293">
        <v>6</v>
      </c>
      <c r="X30" s="280">
        <f t="shared" si="6"/>
        <v>692</v>
      </c>
      <c r="Y30" s="244">
        <f t="shared" si="7"/>
        <v>-0.161849710982659</v>
      </c>
    </row>
    <row r="31" spans="1:25" s="283" customFormat="1" ht="19.5" customHeight="1">
      <c r="A31" s="292" t="s">
        <v>58</v>
      </c>
      <c r="B31" s="289">
        <f>SUM(B32:B39)</f>
        <v>100552</v>
      </c>
      <c r="C31" s="288">
        <f>SUM(C32:C39)</f>
        <v>94577</v>
      </c>
      <c r="D31" s="287">
        <f>SUM(D32:D39)</f>
        <v>5713</v>
      </c>
      <c r="E31" s="286">
        <f>SUM(E32:E39)</f>
        <v>6225</v>
      </c>
      <c r="F31" s="285">
        <f t="shared" si="0"/>
        <v>207067</v>
      </c>
      <c r="G31" s="290">
        <f t="shared" si="1"/>
        <v>0.26750734115269986</v>
      </c>
      <c r="H31" s="289">
        <f>SUM(H32:H39)</f>
        <v>92885</v>
      </c>
      <c r="I31" s="288">
        <f>SUM(I32:I39)</f>
        <v>82849</v>
      </c>
      <c r="J31" s="287">
        <f>SUM(J32:J39)</f>
        <v>1825</v>
      </c>
      <c r="K31" s="286">
        <f>SUM(K32:K39)</f>
        <v>1853</v>
      </c>
      <c r="L31" s="285">
        <f t="shared" si="2"/>
        <v>179412</v>
      </c>
      <c r="M31" s="291">
        <f t="shared" si="3"/>
        <v>0.15414242079682516</v>
      </c>
      <c r="N31" s="289">
        <f>SUM(N32:N39)</f>
        <v>100552</v>
      </c>
      <c r="O31" s="288">
        <f>SUM(O32:O39)</f>
        <v>94577</v>
      </c>
      <c r="P31" s="287">
        <f>SUM(P32:P39)</f>
        <v>5713</v>
      </c>
      <c r="Q31" s="286">
        <f>SUM(Q32:Q39)</f>
        <v>6225</v>
      </c>
      <c r="R31" s="285">
        <f t="shared" si="4"/>
        <v>207067</v>
      </c>
      <c r="S31" s="290">
        <f t="shared" si="5"/>
        <v>0.26750734115269986</v>
      </c>
      <c r="T31" s="289">
        <f>SUM(T32:T39)</f>
        <v>92885</v>
      </c>
      <c r="U31" s="288">
        <f>SUM(U32:U39)</f>
        <v>82849</v>
      </c>
      <c r="V31" s="287">
        <f>SUM(V32:V39)</f>
        <v>1825</v>
      </c>
      <c r="W31" s="286">
        <f>SUM(W32:W39)</f>
        <v>1853</v>
      </c>
      <c r="X31" s="285">
        <f t="shared" si="6"/>
        <v>179412</v>
      </c>
      <c r="Y31" s="284">
        <f t="shared" si="7"/>
        <v>0.15414242079682516</v>
      </c>
    </row>
    <row r="32" spans="1:25" s="220" customFormat="1" ht="19.5" customHeight="1">
      <c r="A32" s="235" t="s">
        <v>383</v>
      </c>
      <c r="B32" s="233">
        <v>67226</v>
      </c>
      <c r="C32" s="230">
        <v>63155</v>
      </c>
      <c r="D32" s="229">
        <v>3537</v>
      </c>
      <c r="E32" s="281">
        <v>3643</v>
      </c>
      <c r="F32" s="280">
        <f t="shared" si="0"/>
        <v>137561</v>
      </c>
      <c r="G32" s="232">
        <f t="shared" si="1"/>
        <v>0.17771338434567818</v>
      </c>
      <c r="H32" s="233">
        <v>63116</v>
      </c>
      <c r="I32" s="230">
        <v>56423</v>
      </c>
      <c r="J32" s="229">
        <v>42</v>
      </c>
      <c r="K32" s="281">
        <v>7</v>
      </c>
      <c r="L32" s="280">
        <f t="shared" si="2"/>
        <v>119588</v>
      </c>
      <c r="M32" s="282">
        <f t="shared" si="3"/>
        <v>0.15029099909689925</v>
      </c>
      <c r="N32" s="233">
        <v>67226</v>
      </c>
      <c r="O32" s="230">
        <v>63155</v>
      </c>
      <c r="P32" s="229">
        <v>3537</v>
      </c>
      <c r="Q32" s="281">
        <v>3643</v>
      </c>
      <c r="R32" s="280">
        <f t="shared" si="4"/>
        <v>137561</v>
      </c>
      <c r="S32" s="232">
        <f t="shared" si="5"/>
        <v>0.17771338434567818</v>
      </c>
      <c r="T32" s="231">
        <v>63116</v>
      </c>
      <c r="U32" s="230">
        <v>56423</v>
      </c>
      <c r="V32" s="229">
        <v>42</v>
      </c>
      <c r="W32" s="281">
        <v>7</v>
      </c>
      <c r="X32" s="280">
        <f t="shared" si="6"/>
        <v>119588</v>
      </c>
      <c r="Y32" s="228">
        <f t="shared" si="7"/>
        <v>0.15029099909689925</v>
      </c>
    </row>
    <row r="33" spans="1:25" s="220" customFormat="1" ht="19.5" customHeight="1">
      <c r="A33" s="235" t="s">
        <v>384</v>
      </c>
      <c r="B33" s="233">
        <v>20452</v>
      </c>
      <c r="C33" s="230">
        <v>19204</v>
      </c>
      <c r="D33" s="229">
        <v>1180</v>
      </c>
      <c r="E33" s="281">
        <v>1315</v>
      </c>
      <c r="F33" s="280">
        <f t="shared" si="0"/>
        <v>42151</v>
      </c>
      <c r="G33" s="232">
        <f t="shared" si="1"/>
        <v>0.054454364707690994</v>
      </c>
      <c r="H33" s="233">
        <v>15506</v>
      </c>
      <c r="I33" s="230">
        <v>13277</v>
      </c>
      <c r="J33" s="229">
        <v>143</v>
      </c>
      <c r="K33" s="281">
        <v>208</v>
      </c>
      <c r="L33" s="280">
        <f t="shared" si="2"/>
        <v>29134</v>
      </c>
      <c r="M33" s="282">
        <f t="shared" si="3"/>
        <v>0.4467975561199973</v>
      </c>
      <c r="N33" s="233">
        <v>20452</v>
      </c>
      <c r="O33" s="230">
        <v>19204</v>
      </c>
      <c r="P33" s="229">
        <v>1180</v>
      </c>
      <c r="Q33" s="281">
        <v>1315</v>
      </c>
      <c r="R33" s="280">
        <f t="shared" si="4"/>
        <v>42151</v>
      </c>
      <c r="S33" s="232">
        <f t="shared" si="5"/>
        <v>0.054454364707690994</v>
      </c>
      <c r="T33" s="231">
        <v>15506</v>
      </c>
      <c r="U33" s="230">
        <v>13277</v>
      </c>
      <c r="V33" s="229">
        <v>143</v>
      </c>
      <c r="W33" s="281">
        <v>208</v>
      </c>
      <c r="X33" s="280">
        <f t="shared" si="6"/>
        <v>29134</v>
      </c>
      <c r="Y33" s="228">
        <f t="shared" si="7"/>
        <v>0.4467975561199973</v>
      </c>
    </row>
    <row r="34" spans="1:25" s="220" customFormat="1" ht="19.5" customHeight="1">
      <c r="A34" s="235" t="s">
        <v>385</v>
      </c>
      <c r="B34" s="233">
        <v>5006</v>
      </c>
      <c r="C34" s="230">
        <v>4162</v>
      </c>
      <c r="D34" s="229">
        <v>713</v>
      </c>
      <c r="E34" s="281">
        <v>722</v>
      </c>
      <c r="F34" s="280">
        <f t="shared" si="0"/>
        <v>10603</v>
      </c>
      <c r="G34" s="232">
        <f t="shared" si="1"/>
        <v>0.013697886859045992</v>
      </c>
      <c r="H34" s="233">
        <v>6705</v>
      </c>
      <c r="I34" s="230">
        <v>6231</v>
      </c>
      <c r="J34" s="229">
        <v>811</v>
      </c>
      <c r="K34" s="281">
        <v>515</v>
      </c>
      <c r="L34" s="280">
        <f t="shared" si="2"/>
        <v>14262</v>
      </c>
      <c r="M34" s="282">
        <f t="shared" si="3"/>
        <v>-0.25655588276539054</v>
      </c>
      <c r="N34" s="233">
        <v>5006</v>
      </c>
      <c r="O34" s="230">
        <v>4162</v>
      </c>
      <c r="P34" s="229">
        <v>713</v>
      </c>
      <c r="Q34" s="281">
        <v>722</v>
      </c>
      <c r="R34" s="280">
        <f t="shared" si="4"/>
        <v>10603</v>
      </c>
      <c r="S34" s="232">
        <f t="shared" si="5"/>
        <v>0.013697886859045992</v>
      </c>
      <c r="T34" s="231">
        <v>6705</v>
      </c>
      <c r="U34" s="230">
        <v>6231</v>
      </c>
      <c r="V34" s="229">
        <v>811</v>
      </c>
      <c r="W34" s="281">
        <v>515</v>
      </c>
      <c r="X34" s="280">
        <f t="shared" si="6"/>
        <v>14262</v>
      </c>
      <c r="Y34" s="228">
        <f t="shared" si="7"/>
        <v>-0.25655588276539054</v>
      </c>
    </row>
    <row r="35" spans="1:25" s="220" customFormat="1" ht="19.5" customHeight="1">
      <c r="A35" s="235" t="s">
        <v>386</v>
      </c>
      <c r="B35" s="233">
        <v>3179</v>
      </c>
      <c r="C35" s="230">
        <v>3905</v>
      </c>
      <c r="D35" s="229">
        <v>277</v>
      </c>
      <c r="E35" s="281">
        <v>539</v>
      </c>
      <c r="F35" s="280">
        <f>SUM(B35:E35)</f>
        <v>7900</v>
      </c>
      <c r="G35" s="232">
        <f>F35/$F$9</f>
        <v>0.010205914004193468</v>
      </c>
      <c r="H35" s="233">
        <v>2864</v>
      </c>
      <c r="I35" s="230">
        <v>2942</v>
      </c>
      <c r="J35" s="229">
        <v>744</v>
      </c>
      <c r="K35" s="281">
        <v>1093</v>
      </c>
      <c r="L35" s="280">
        <f>SUM(H35:K35)</f>
        <v>7643</v>
      </c>
      <c r="M35" s="282">
        <f>IF(ISERROR(F35/L35-1),"         /0",(F35/L35-1))</f>
        <v>0.03362553970953819</v>
      </c>
      <c r="N35" s="233">
        <v>3179</v>
      </c>
      <c r="O35" s="230">
        <v>3905</v>
      </c>
      <c r="P35" s="229">
        <v>277</v>
      </c>
      <c r="Q35" s="281">
        <v>539</v>
      </c>
      <c r="R35" s="280">
        <f>SUM(N35:Q35)</f>
        <v>7900</v>
      </c>
      <c r="S35" s="232">
        <f>R35/$R$9</f>
        <v>0.010205914004193468</v>
      </c>
      <c r="T35" s="231">
        <v>2864</v>
      </c>
      <c r="U35" s="230">
        <v>2942</v>
      </c>
      <c r="V35" s="229">
        <v>744</v>
      </c>
      <c r="W35" s="281">
        <v>1093</v>
      </c>
      <c r="X35" s="280">
        <f>SUM(T35:W35)</f>
        <v>7643</v>
      </c>
      <c r="Y35" s="228">
        <f>IF(ISERROR(R35/X35-1),"         /0",IF(R35/X35&gt;5,"  *  ",(R35/X35-1)))</f>
        <v>0.03362553970953819</v>
      </c>
    </row>
    <row r="36" spans="1:25" s="220" customFormat="1" ht="19.5" customHeight="1">
      <c r="A36" s="235" t="s">
        <v>387</v>
      </c>
      <c r="B36" s="233">
        <v>3118</v>
      </c>
      <c r="C36" s="230">
        <v>2965</v>
      </c>
      <c r="D36" s="229">
        <v>0</v>
      </c>
      <c r="E36" s="281">
        <v>0</v>
      </c>
      <c r="F36" s="280">
        <f>SUM(B36:E36)</f>
        <v>6083</v>
      </c>
      <c r="G36" s="232">
        <f>F36/$F$9</f>
        <v>0.00785855378322897</v>
      </c>
      <c r="H36" s="233">
        <v>4390</v>
      </c>
      <c r="I36" s="230">
        <v>3854</v>
      </c>
      <c r="J36" s="229"/>
      <c r="K36" s="281">
        <v>3</v>
      </c>
      <c r="L36" s="280">
        <f>SUM(H36:K36)</f>
        <v>8247</v>
      </c>
      <c r="M36" s="282">
        <f>IF(ISERROR(F36/L36-1),"         /0",(F36/L36-1))</f>
        <v>-0.26239844792045597</v>
      </c>
      <c r="N36" s="233">
        <v>3118</v>
      </c>
      <c r="O36" s="230">
        <v>2965</v>
      </c>
      <c r="P36" s="229"/>
      <c r="Q36" s="281"/>
      <c r="R36" s="280">
        <f>SUM(N36:Q36)</f>
        <v>6083</v>
      </c>
      <c r="S36" s="232">
        <f>R36/$R$9</f>
        <v>0.00785855378322897</v>
      </c>
      <c r="T36" s="231">
        <v>4390</v>
      </c>
      <c r="U36" s="230">
        <v>3854</v>
      </c>
      <c r="V36" s="229"/>
      <c r="W36" s="281">
        <v>3</v>
      </c>
      <c r="X36" s="280">
        <f>SUM(T36:W36)</f>
        <v>8247</v>
      </c>
      <c r="Y36" s="228">
        <f>IF(ISERROR(R36/X36-1),"         /0",IF(R36/X36&gt;5,"  *  ",(R36/X36-1)))</f>
        <v>-0.26239844792045597</v>
      </c>
    </row>
    <row r="37" spans="1:25" s="220" customFormat="1" ht="19.5" customHeight="1">
      <c r="A37" s="235" t="s">
        <v>388</v>
      </c>
      <c r="B37" s="233">
        <v>822</v>
      </c>
      <c r="C37" s="230">
        <v>567</v>
      </c>
      <c r="D37" s="229">
        <v>0</v>
      </c>
      <c r="E37" s="281">
        <v>0</v>
      </c>
      <c r="F37" s="280">
        <f t="shared" si="0"/>
        <v>1389</v>
      </c>
      <c r="G37" s="232">
        <f t="shared" si="1"/>
        <v>0.0017944322217499655</v>
      </c>
      <c r="H37" s="233">
        <v>173</v>
      </c>
      <c r="I37" s="230">
        <v>61</v>
      </c>
      <c r="J37" s="229"/>
      <c r="K37" s="281">
        <v>3</v>
      </c>
      <c r="L37" s="280">
        <f t="shared" si="2"/>
        <v>237</v>
      </c>
      <c r="M37" s="282">
        <f t="shared" si="3"/>
        <v>4.860759493670886</v>
      </c>
      <c r="N37" s="233">
        <v>822</v>
      </c>
      <c r="O37" s="230">
        <v>567</v>
      </c>
      <c r="P37" s="229"/>
      <c r="Q37" s="281"/>
      <c r="R37" s="280">
        <f t="shared" si="4"/>
        <v>1389</v>
      </c>
      <c r="S37" s="232">
        <f t="shared" si="5"/>
        <v>0.0017944322217499655</v>
      </c>
      <c r="T37" s="231">
        <v>173</v>
      </c>
      <c r="U37" s="230">
        <v>61</v>
      </c>
      <c r="V37" s="229"/>
      <c r="W37" s="281">
        <v>3</v>
      </c>
      <c r="X37" s="280">
        <f t="shared" si="6"/>
        <v>237</v>
      </c>
      <c r="Y37" s="228" t="str">
        <f t="shared" si="7"/>
        <v>  *  </v>
      </c>
    </row>
    <row r="38" spans="1:25" s="220" customFormat="1" ht="19.5" customHeight="1">
      <c r="A38" s="235" t="s">
        <v>389</v>
      </c>
      <c r="B38" s="233">
        <v>534</v>
      </c>
      <c r="C38" s="230">
        <v>456</v>
      </c>
      <c r="D38" s="229">
        <v>6</v>
      </c>
      <c r="E38" s="281">
        <v>6</v>
      </c>
      <c r="F38" s="280">
        <f t="shared" si="0"/>
        <v>1002</v>
      </c>
      <c r="G38" s="232">
        <f t="shared" si="1"/>
        <v>0.0012944716243293488</v>
      </c>
      <c r="H38" s="233">
        <v>28</v>
      </c>
      <c r="I38" s="230">
        <v>31</v>
      </c>
      <c r="J38" s="229">
        <v>22</v>
      </c>
      <c r="K38" s="281">
        <v>20</v>
      </c>
      <c r="L38" s="280">
        <f t="shared" si="2"/>
        <v>101</v>
      </c>
      <c r="M38" s="282">
        <f t="shared" si="3"/>
        <v>8.92079207920792</v>
      </c>
      <c r="N38" s="233">
        <v>534</v>
      </c>
      <c r="O38" s="230">
        <v>456</v>
      </c>
      <c r="P38" s="229">
        <v>6</v>
      </c>
      <c r="Q38" s="281">
        <v>6</v>
      </c>
      <c r="R38" s="280">
        <f t="shared" si="4"/>
        <v>1002</v>
      </c>
      <c r="S38" s="232">
        <f t="shared" si="5"/>
        <v>0.0012944716243293488</v>
      </c>
      <c r="T38" s="231">
        <v>28</v>
      </c>
      <c r="U38" s="230">
        <v>31</v>
      </c>
      <c r="V38" s="229">
        <v>22</v>
      </c>
      <c r="W38" s="281">
        <v>20</v>
      </c>
      <c r="X38" s="280">
        <f t="shared" si="6"/>
        <v>101</v>
      </c>
      <c r="Y38" s="228" t="str">
        <f t="shared" si="7"/>
        <v>  *  </v>
      </c>
    </row>
    <row r="39" spans="1:25" s="220" customFormat="1" ht="19.5" customHeight="1" thickBot="1">
      <c r="A39" s="250" t="s">
        <v>56</v>
      </c>
      <c r="B39" s="247">
        <v>215</v>
      </c>
      <c r="C39" s="245">
        <v>163</v>
      </c>
      <c r="D39" s="246">
        <v>0</v>
      </c>
      <c r="E39" s="293">
        <v>0</v>
      </c>
      <c r="F39" s="294">
        <f>SUM(B39:E39)</f>
        <v>378</v>
      </c>
      <c r="G39" s="248">
        <f>F39/$F$9</f>
        <v>0.0004883336067829279</v>
      </c>
      <c r="H39" s="247">
        <v>103</v>
      </c>
      <c r="I39" s="245">
        <v>30</v>
      </c>
      <c r="J39" s="246">
        <v>63</v>
      </c>
      <c r="K39" s="293">
        <v>4</v>
      </c>
      <c r="L39" s="294">
        <f>SUM(H39:K39)</f>
        <v>200</v>
      </c>
      <c r="M39" s="295">
        <f>IF(ISERROR(F39/L39-1),"         /0",(F39/L39-1))</f>
        <v>0.8899999999999999</v>
      </c>
      <c r="N39" s="247">
        <v>215</v>
      </c>
      <c r="O39" s="245">
        <v>163</v>
      </c>
      <c r="P39" s="246"/>
      <c r="Q39" s="293"/>
      <c r="R39" s="294">
        <f>SUM(N39:Q39)</f>
        <v>378</v>
      </c>
      <c r="S39" s="248">
        <f>R39/$R$9</f>
        <v>0.0004883336067829279</v>
      </c>
      <c r="T39" s="294">
        <v>103</v>
      </c>
      <c r="U39" s="245">
        <v>30</v>
      </c>
      <c r="V39" s="246">
        <v>63</v>
      </c>
      <c r="W39" s="293">
        <v>4</v>
      </c>
      <c r="X39" s="294">
        <f>SUM(T39:W39)</f>
        <v>200</v>
      </c>
      <c r="Y39" s="244">
        <f>IF(ISERROR(R39/X39-1),"         /0",IF(R39/X39&gt;5,"  *  ",(R39/X39-1)))</f>
        <v>0.8899999999999999</v>
      </c>
    </row>
    <row r="40" spans="1:25" s="283" customFormat="1" ht="19.5" customHeight="1">
      <c r="A40" s="292" t="s">
        <v>57</v>
      </c>
      <c r="B40" s="289">
        <f>SUM(B41:B43)</f>
        <v>8214</v>
      </c>
      <c r="C40" s="288">
        <f>SUM(C41:C43)</f>
        <v>8148</v>
      </c>
      <c r="D40" s="287">
        <f>SUM(D41:D43)</f>
        <v>154</v>
      </c>
      <c r="E40" s="286">
        <f>SUM(E41:E43)</f>
        <v>261</v>
      </c>
      <c r="F40" s="285">
        <f t="shared" si="0"/>
        <v>16777</v>
      </c>
      <c r="G40" s="290">
        <f t="shared" si="1"/>
        <v>0.021674002436500483</v>
      </c>
      <c r="H40" s="289">
        <f>SUM(H41:H43)</f>
        <v>7039</v>
      </c>
      <c r="I40" s="288">
        <f>SUM(I41:I43)</f>
        <v>6429</v>
      </c>
      <c r="J40" s="287">
        <f>SUM(J41:J43)</f>
        <v>172</v>
      </c>
      <c r="K40" s="286">
        <f>SUM(K41:K43)</f>
        <v>148</v>
      </c>
      <c r="L40" s="285">
        <f t="shared" si="2"/>
        <v>13788</v>
      </c>
      <c r="M40" s="291">
        <f t="shared" si="3"/>
        <v>0.21678270960255297</v>
      </c>
      <c r="N40" s="289">
        <f>SUM(N41:N43)</f>
        <v>8214</v>
      </c>
      <c r="O40" s="288">
        <f>SUM(O41:O43)</f>
        <v>8148</v>
      </c>
      <c r="P40" s="287">
        <f>SUM(P41:P43)</f>
        <v>154</v>
      </c>
      <c r="Q40" s="286">
        <f>SUM(Q41:Q43)</f>
        <v>261</v>
      </c>
      <c r="R40" s="285">
        <f t="shared" si="4"/>
        <v>16777</v>
      </c>
      <c r="S40" s="290">
        <f t="shared" si="5"/>
        <v>0.021674002436500483</v>
      </c>
      <c r="T40" s="289">
        <f>SUM(T41:T43)</f>
        <v>7039</v>
      </c>
      <c r="U40" s="288">
        <f>SUM(U41:U43)</f>
        <v>6429</v>
      </c>
      <c r="V40" s="287">
        <f>SUM(V41:V43)</f>
        <v>172</v>
      </c>
      <c r="W40" s="286">
        <f>SUM(W41:W43)</f>
        <v>148</v>
      </c>
      <c r="X40" s="285">
        <f t="shared" si="6"/>
        <v>13788</v>
      </c>
      <c r="Y40" s="284">
        <f t="shared" si="7"/>
        <v>0.21678270960255297</v>
      </c>
    </row>
    <row r="41" spans="1:25" ht="19.5" customHeight="1">
      <c r="A41" s="235" t="s">
        <v>390</v>
      </c>
      <c r="B41" s="233">
        <v>6162</v>
      </c>
      <c r="C41" s="230">
        <v>5476</v>
      </c>
      <c r="D41" s="229">
        <v>3</v>
      </c>
      <c r="E41" s="281">
        <v>2</v>
      </c>
      <c r="F41" s="280">
        <f t="shared" si="0"/>
        <v>11643</v>
      </c>
      <c r="G41" s="232">
        <f t="shared" si="1"/>
        <v>0.01504145022162336</v>
      </c>
      <c r="H41" s="233">
        <v>5626</v>
      </c>
      <c r="I41" s="230">
        <v>5078</v>
      </c>
      <c r="J41" s="229">
        <v>172</v>
      </c>
      <c r="K41" s="281">
        <v>148</v>
      </c>
      <c r="L41" s="280">
        <f t="shared" si="2"/>
        <v>11024</v>
      </c>
      <c r="M41" s="282">
        <f t="shared" si="3"/>
        <v>0.05615021770682138</v>
      </c>
      <c r="N41" s="233">
        <v>6162</v>
      </c>
      <c r="O41" s="230">
        <v>5476</v>
      </c>
      <c r="P41" s="229">
        <v>3</v>
      </c>
      <c r="Q41" s="281">
        <v>2</v>
      </c>
      <c r="R41" s="280">
        <f t="shared" si="4"/>
        <v>11643</v>
      </c>
      <c r="S41" s="232">
        <f t="shared" si="5"/>
        <v>0.01504145022162336</v>
      </c>
      <c r="T41" s="231">
        <v>5626</v>
      </c>
      <c r="U41" s="230">
        <v>5078</v>
      </c>
      <c r="V41" s="229">
        <v>172</v>
      </c>
      <c r="W41" s="281">
        <v>148</v>
      </c>
      <c r="X41" s="280">
        <f t="shared" si="6"/>
        <v>11024</v>
      </c>
      <c r="Y41" s="228">
        <f t="shared" si="7"/>
        <v>0.05615021770682138</v>
      </c>
    </row>
    <row r="42" spans="1:25" ht="19.5" customHeight="1">
      <c r="A42" s="235" t="s">
        <v>391</v>
      </c>
      <c r="B42" s="233">
        <v>1999</v>
      </c>
      <c r="C42" s="230">
        <v>2648</v>
      </c>
      <c r="D42" s="229">
        <v>148</v>
      </c>
      <c r="E42" s="281">
        <v>259</v>
      </c>
      <c r="F42" s="280">
        <f t="shared" si="0"/>
        <v>5054</v>
      </c>
      <c r="G42" s="232">
        <f t="shared" si="1"/>
        <v>0.006529201186986556</v>
      </c>
      <c r="H42" s="233">
        <v>1401</v>
      </c>
      <c r="I42" s="230">
        <v>1339</v>
      </c>
      <c r="J42" s="229"/>
      <c r="K42" s="281"/>
      <c r="L42" s="280">
        <f t="shared" si="2"/>
        <v>2740</v>
      </c>
      <c r="M42" s="282">
        <f t="shared" si="3"/>
        <v>0.8445255474452555</v>
      </c>
      <c r="N42" s="233">
        <v>1999</v>
      </c>
      <c r="O42" s="230">
        <v>2648</v>
      </c>
      <c r="P42" s="229">
        <v>148</v>
      </c>
      <c r="Q42" s="281">
        <v>259</v>
      </c>
      <c r="R42" s="280">
        <f t="shared" si="4"/>
        <v>5054</v>
      </c>
      <c r="S42" s="232">
        <f t="shared" si="5"/>
        <v>0.006529201186986556</v>
      </c>
      <c r="T42" s="231">
        <v>1401</v>
      </c>
      <c r="U42" s="230">
        <v>1339</v>
      </c>
      <c r="V42" s="229"/>
      <c r="W42" s="281"/>
      <c r="X42" s="280">
        <f t="shared" si="6"/>
        <v>2740</v>
      </c>
      <c r="Y42" s="228">
        <f t="shared" si="7"/>
        <v>0.8445255474452555</v>
      </c>
    </row>
    <row r="43" spans="1:25" ht="19.5" customHeight="1" thickBot="1">
      <c r="A43" s="235" t="s">
        <v>56</v>
      </c>
      <c r="B43" s="233">
        <v>53</v>
      </c>
      <c r="C43" s="230">
        <v>24</v>
      </c>
      <c r="D43" s="229">
        <v>3</v>
      </c>
      <c r="E43" s="281">
        <v>0</v>
      </c>
      <c r="F43" s="280">
        <f t="shared" si="0"/>
        <v>80</v>
      </c>
      <c r="G43" s="232">
        <f t="shared" si="1"/>
        <v>0.00010335102789056676</v>
      </c>
      <c r="H43" s="233">
        <v>12</v>
      </c>
      <c r="I43" s="230">
        <v>12</v>
      </c>
      <c r="J43" s="229"/>
      <c r="K43" s="281"/>
      <c r="L43" s="280">
        <f t="shared" si="2"/>
        <v>24</v>
      </c>
      <c r="M43" s="282">
        <f t="shared" si="3"/>
        <v>2.3333333333333335</v>
      </c>
      <c r="N43" s="233">
        <v>53</v>
      </c>
      <c r="O43" s="230">
        <v>24</v>
      </c>
      <c r="P43" s="229">
        <v>3</v>
      </c>
      <c r="Q43" s="281">
        <v>0</v>
      </c>
      <c r="R43" s="280">
        <f t="shared" si="4"/>
        <v>80</v>
      </c>
      <c r="S43" s="232">
        <f t="shared" si="5"/>
        <v>0.00010335102789056676</v>
      </c>
      <c r="T43" s="231">
        <v>12</v>
      </c>
      <c r="U43" s="230">
        <v>12</v>
      </c>
      <c r="V43" s="229"/>
      <c r="W43" s="281"/>
      <c r="X43" s="280">
        <f t="shared" si="6"/>
        <v>24</v>
      </c>
      <c r="Y43" s="228">
        <f t="shared" si="7"/>
        <v>2.3333333333333335</v>
      </c>
    </row>
    <row r="44" spans="1:25" s="220" customFormat="1" ht="19.5" customHeight="1" thickBot="1">
      <c r="A44" s="279" t="s">
        <v>56</v>
      </c>
      <c r="B44" s="276">
        <v>1703</v>
      </c>
      <c r="C44" s="275">
        <v>298</v>
      </c>
      <c r="D44" s="274">
        <v>6</v>
      </c>
      <c r="E44" s="273">
        <v>1</v>
      </c>
      <c r="F44" s="272">
        <f t="shared" si="0"/>
        <v>2008</v>
      </c>
      <c r="G44" s="277">
        <f t="shared" si="1"/>
        <v>0.0025941108000532257</v>
      </c>
      <c r="H44" s="276">
        <v>1393</v>
      </c>
      <c r="I44" s="275">
        <v>81</v>
      </c>
      <c r="J44" s="274">
        <v>0</v>
      </c>
      <c r="K44" s="273">
        <v>0</v>
      </c>
      <c r="L44" s="272">
        <f t="shared" si="2"/>
        <v>1474</v>
      </c>
      <c r="M44" s="278">
        <f t="shared" si="3"/>
        <v>0.3622795115332429</v>
      </c>
      <c r="N44" s="276">
        <v>1703</v>
      </c>
      <c r="O44" s="275">
        <v>298</v>
      </c>
      <c r="P44" s="274">
        <v>6</v>
      </c>
      <c r="Q44" s="273">
        <v>1</v>
      </c>
      <c r="R44" s="272">
        <f t="shared" si="4"/>
        <v>2008</v>
      </c>
      <c r="S44" s="277">
        <f t="shared" si="5"/>
        <v>0.0025941108000532257</v>
      </c>
      <c r="T44" s="276">
        <v>1393</v>
      </c>
      <c r="U44" s="275">
        <v>81</v>
      </c>
      <c r="V44" s="274">
        <v>0</v>
      </c>
      <c r="W44" s="273">
        <v>0</v>
      </c>
      <c r="X44" s="272">
        <f t="shared" si="6"/>
        <v>1474</v>
      </c>
      <c r="Y44" s="271">
        <f t="shared" si="7"/>
        <v>0.3622795115332429</v>
      </c>
    </row>
    <row r="45" ht="15" thickTop="1">
      <c r="A45" s="94" t="s">
        <v>43</v>
      </c>
    </row>
    <row r="46" ht="15">
      <c r="A46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5:Y65536 M45:M65536 Y3 M3">
    <cfRule type="cellIs" priority="3" dxfId="91" operator="lessThan" stopIfTrue="1">
      <formula>0</formula>
    </cfRule>
  </conditionalFormatting>
  <conditionalFormatting sqref="M9:M44 Y9:Y44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5"/>
  <sheetViews>
    <sheetView showGridLines="0" zoomScale="80" zoomScaleNormal="80" zoomScalePageLayoutView="0" workbookViewId="0" topLeftCell="A1">
      <selection activeCell="T63" sqref="T63:W63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32" t="s">
        <v>69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0" customFormat="1" ht="15.75" customHeight="1" thickBot="1" thickTop="1">
      <c r="A5" s="654" t="s">
        <v>68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>
      <c r="A6" s="655"/>
      <c r="B6" s="638" t="s">
        <v>199</v>
      </c>
      <c r="C6" s="639"/>
      <c r="D6" s="639"/>
      <c r="E6" s="639"/>
      <c r="F6" s="639"/>
      <c r="G6" s="635" t="s">
        <v>34</v>
      </c>
      <c r="H6" s="638" t="s">
        <v>200</v>
      </c>
      <c r="I6" s="639"/>
      <c r="J6" s="639"/>
      <c r="K6" s="639"/>
      <c r="L6" s="639"/>
      <c r="M6" s="646" t="s">
        <v>33</v>
      </c>
      <c r="N6" s="638" t="s">
        <v>201</v>
      </c>
      <c r="O6" s="639"/>
      <c r="P6" s="639"/>
      <c r="Q6" s="639"/>
      <c r="R6" s="639"/>
      <c r="S6" s="635" t="s">
        <v>34</v>
      </c>
      <c r="T6" s="638" t="s">
        <v>202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656"/>
      <c r="B7" s="627" t="s">
        <v>22</v>
      </c>
      <c r="C7" s="628"/>
      <c r="D7" s="629" t="s">
        <v>21</v>
      </c>
      <c r="E7" s="628"/>
      <c r="F7" s="630" t="s">
        <v>17</v>
      </c>
      <c r="G7" s="636"/>
      <c r="H7" s="627" t="s">
        <v>22</v>
      </c>
      <c r="I7" s="628"/>
      <c r="J7" s="629" t="s">
        <v>21</v>
      </c>
      <c r="K7" s="628"/>
      <c r="L7" s="630" t="s">
        <v>17</v>
      </c>
      <c r="M7" s="647"/>
      <c r="N7" s="627" t="s">
        <v>22</v>
      </c>
      <c r="O7" s="628"/>
      <c r="P7" s="629" t="s">
        <v>21</v>
      </c>
      <c r="Q7" s="628"/>
      <c r="R7" s="630" t="s">
        <v>17</v>
      </c>
      <c r="S7" s="636"/>
      <c r="T7" s="627" t="s">
        <v>22</v>
      </c>
      <c r="U7" s="628"/>
      <c r="V7" s="629" t="s">
        <v>21</v>
      </c>
      <c r="W7" s="628"/>
      <c r="X7" s="630" t="s">
        <v>17</v>
      </c>
      <c r="Y7" s="641"/>
    </row>
    <row r="8" spans="1:25" s="266" customFormat="1" ht="15" thickBot="1">
      <c r="A8" s="657"/>
      <c r="B8" s="269" t="s">
        <v>19</v>
      </c>
      <c r="C8" s="267" t="s">
        <v>18</v>
      </c>
      <c r="D8" s="268" t="s">
        <v>19</v>
      </c>
      <c r="E8" s="267" t="s">
        <v>18</v>
      </c>
      <c r="F8" s="631"/>
      <c r="G8" s="637"/>
      <c r="H8" s="269" t="s">
        <v>19</v>
      </c>
      <c r="I8" s="267" t="s">
        <v>18</v>
      </c>
      <c r="J8" s="268" t="s">
        <v>19</v>
      </c>
      <c r="K8" s="267" t="s">
        <v>18</v>
      </c>
      <c r="L8" s="631"/>
      <c r="M8" s="648"/>
      <c r="N8" s="269" t="s">
        <v>19</v>
      </c>
      <c r="O8" s="267" t="s">
        <v>18</v>
      </c>
      <c r="P8" s="268" t="s">
        <v>19</v>
      </c>
      <c r="Q8" s="267" t="s">
        <v>18</v>
      </c>
      <c r="R8" s="631"/>
      <c r="S8" s="637"/>
      <c r="T8" s="269" t="s">
        <v>19</v>
      </c>
      <c r="U8" s="267" t="s">
        <v>18</v>
      </c>
      <c r="V8" s="268" t="s">
        <v>19</v>
      </c>
      <c r="W8" s="267" t="s">
        <v>18</v>
      </c>
      <c r="X8" s="631"/>
      <c r="Y8" s="642"/>
    </row>
    <row r="9" spans="1:25" s="157" customFormat="1" ht="18" customHeight="1" thickBot="1" thickTop="1">
      <c r="A9" s="309" t="s">
        <v>24</v>
      </c>
      <c r="B9" s="438">
        <f>B10+B24+B38+B47+B55+B63</f>
        <v>385032</v>
      </c>
      <c r="C9" s="439">
        <f>C10+C24+C38+C47+C55+C63</f>
        <v>376028</v>
      </c>
      <c r="D9" s="440">
        <f>D10+D24+D38+D47+D55+D63</f>
        <v>6241</v>
      </c>
      <c r="E9" s="439">
        <f>E10+E24+E38+E47+E55+E63</f>
        <v>6760</v>
      </c>
      <c r="F9" s="440">
        <f aca="true" t="shared" si="0" ref="F9:F40">SUM(B9:E9)</f>
        <v>774061</v>
      </c>
      <c r="G9" s="441">
        <f aca="true" t="shared" si="1" ref="G9:G40">F9/$F$9</f>
        <v>1</v>
      </c>
      <c r="H9" s="438">
        <f>H10+H24+H38+H47+H55+H63</f>
        <v>349961</v>
      </c>
      <c r="I9" s="439">
        <f>I10+I24+I38+I47+I55+I63</f>
        <v>327280</v>
      </c>
      <c r="J9" s="440">
        <f>J10+J24+J38+J47+J55+J63</f>
        <v>2744</v>
      </c>
      <c r="K9" s="439">
        <f>K10+K24+K38+K47+K55+K63</f>
        <v>2474</v>
      </c>
      <c r="L9" s="440">
        <f aca="true" t="shared" si="2" ref="L9:L40">SUM(H9:K9)</f>
        <v>682459</v>
      </c>
      <c r="M9" s="442">
        <f aca="true" t="shared" si="3" ref="M9:M40">IF(ISERROR(F9/L9-1),"         /0",(F9/L9-1))</f>
        <v>0.13422344785547557</v>
      </c>
      <c r="N9" s="438">
        <f>N10+N24+N38+N47+N55+N63</f>
        <v>385032</v>
      </c>
      <c r="O9" s="439">
        <f>O10+O24+O38+O47+O55+O63</f>
        <v>376028</v>
      </c>
      <c r="P9" s="440">
        <f>P10+P24+P38+P47+P55+P63</f>
        <v>6241</v>
      </c>
      <c r="Q9" s="439">
        <f>Q10+Q24+Q38+Q47+Q55+Q63</f>
        <v>6760</v>
      </c>
      <c r="R9" s="440">
        <f aca="true" t="shared" si="4" ref="R9:R40">SUM(N9:Q9)</f>
        <v>774061</v>
      </c>
      <c r="S9" s="441">
        <f aca="true" t="shared" si="5" ref="S9:S40">R9/$R$9</f>
        <v>1</v>
      </c>
      <c r="T9" s="438">
        <f>T10+T24+T38+T47+T55+T63</f>
        <v>349961</v>
      </c>
      <c r="U9" s="439">
        <f>U10+U24+U38+U47+U55+U63</f>
        <v>327280</v>
      </c>
      <c r="V9" s="440">
        <f>V10+V24+V38+V47+V55+V63</f>
        <v>2744</v>
      </c>
      <c r="W9" s="439">
        <f>W10+W24+W38+W47+W55+W63</f>
        <v>2474</v>
      </c>
      <c r="X9" s="440">
        <f aca="true" t="shared" si="6" ref="X9:X40">SUM(T9:W9)</f>
        <v>682459</v>
      </c>
      <c r="Y9" s="442">
        <f>IF(ISERROR(R9/X9-1),"         /0",(R9/X9-1))</f>
        <v>0.13422344785547557</v>
      </c>
    </row>
    <row r="10" spans="1:25" s="283" customFormat="1" ht="19.5" customHeight="1">
      <c r="A10" s="292" t="s">
        <v>61</v>
      </c>
      <c r="B10" s="289">
        <f>SUM(B11:B23)</f>
        <v>119973</v>
      </c>
      <c r="C10" s="288">
        <f>SUM(C11:C23)</f>
        <v>119371</v>
      </c>
      <c r="D10" s="287">
        <f>SUM(D11:D23)</f>
        <v>202</v>
      </c>
      <c r="E10" s="288">
        <f>SUM(E11:E23)</f>
        <v>140</v>
      </c>
      <c r="F10" s="287">
        <f t="shared" si="0"/>
        <v>239686</v>
      </c>
      <c r="G10" s="290">
        <f t="shared" si="1"/>
        <v>0.3096474308872298</v>
      </c>
      <c r="H10" s="289">
        <f>SUM(H11:H23)</f>
        <v>105098</v>
      </c>
      <c r="I10" s="288">
        <f>SUM(I11:I23)</f>
        <v>102999</v>
      </c>
      <c r="J10" s="287">
        <f>SUM(J11:J23)</f>
        <v>680</v>
      </c>
      <c r="K10" s="288">
        <f>SUM(K11:K23)</f>
        <v>463</v>
      </c>
      <c r="L10" s="287">
        <f t="shared" si="2"/>
        <v>209240</v>
      </c>
      <c r="M10" s="291">
        <f t="shared" si="3"/>
        <v>0.14550755113744973</v>
      </c>
      <c r="N10" s="289">
        <f>SUM(N11:N23)</f>
        <v>119973</v>
      </c>
      <c r="O10" s="288">
        <f>SUM(O11:O23)</f>
        <v>119371</v>
      </c>
      <c r="P10" s="287">
        <f>SUM(P11:P23)</f>
        <v>202</v>
      </c>
      <c r="Q10" s="288">
        <f>SUM(Q11:Q23)</f>
        <v>140</v>
      </c>
      <c r="R10" s="287">
        <f t="shared" si="4"/>
        <v>239686</v>
      </c>
      <c r="S10" s="290">
        <f t="shared" si="5"/>
        <v>0.3096474308872298</v>
      </c>
      <c r="T10" s="289">
        <f>SUM(T11:T23)</f>
        <v>105098</v>
      </c>
      <c r="U10" s="288">
        <f>SUM(U11:U23)</f>
        <v>102999</v>
      </c>
      <c r="V10" s="287">
        <f>SUM(V11:V23)</f>
        <v>680</v>
      </c>
      <c r="W10" s="288">
        <f>SUM(W11:W23)</f>
        <v>463</v>
      </c>
      <c r="X10" s="287">
        <f t="shared" si="6"/>
        <v>209240</v>
      </c>
      <c r="Y10" s="284">
        <f aca="true" t="shared" si="7" ref="Y10:Y40">IF(ISERROR(R10/X10-1),"         /0",IF(R10/X10&gt;5,"  *  ",(R10/X10-1)))</f>
        <v>0.14550755113744973</v>
      </c>
    </row>
    <row r="11" spans="1:25" ht="19.5" customHeight="1">
      <c r="A11" s="235" t="s">
        <v>203</v>
      </c>
      <c r="B11" s="233">
        <v>45722</v>
      </c>
      <c r="C11" s="230">
        <v>45477</v>
      </c>
      <c r="D11" s="229">
        <v>199</v>
      </c>
      <c r="E11" s="230">
        <v>136</v>
      </c>
      <c r="F11" s="229">
        <f t="shared" si="0"/>
        <v>91534</v>
      </c>
      <c r="G11" s="232">
        <f t="shared" si="1"/>
        <v>0.11825166233668923</v>
      </c>
      <c r="H11" s="233">
        <v>39919</v>
      </c>
      <c r="I11" s="230">
        <v>36976</v>
      </c>
      <c r="J11" s="229">
        <v>680</v>
      </c>
      <c r="K11" s="230">
        <v>457</v>
      </c>
      <c r="L11" s="229">
        <f t="shared" si="2"/>
        <v>78032</v>
      </c>
      <c r="M11" s="234">
        <f t="shared" si="3"/>
        <v>0.1730315767890096</v>
      </c>
      <c r="N11" s="233">
        <v>45722</v>
      </c>
      <c r="O11" s="230">
        <v>45477</v>
      </c>
      <c r="P11" s="229">
        <v>199</v>
      </c>
      <c r="Q11" s="230">
        <v>136</v>
      </c>
      <c r="R11" s="229">
        <f t="shared" si="4"/>
        <v>91534</v>
      </c>
      <c r="S11" s="232">
        <f t="shared" si="5"/>
        <v>0.11825166233668923</v>
      </c>
      <c r="T11" s="233">
        <v>39919</v>
      </c>
      <c r="U11" s="230">
        <v>36976</v>
      </c>
      <c r="V11" s="229">
        <v>680</v>
      </c>
      <c r="W11" s="230">
        <v>457</v>
      </c>
      <c r="X11" s="229">
        <f t="shared" si="6"/>
        <v>78032</v>
      </c>
      <c r="Y11" s="228">
        <f t="shared" si="7"/>
        <v>0.1730315767890096</v>
      </c>
    </row>
    <row r="12" spans="1:25" ht="19.5" customHeight="1">
      <c r="A12" s="235" t="s">
        <v>229</v>
      </c>
      <c r="B12" s="233">
        <v>21926</v>
      </c>
      <c r="C12" s="230">
        <v>22311</v>
      </c>
      <c r="D12" s="229">
        <v>0</v>
      </c>
      <c r="E12" s="230">
        <v>0</v>
      </c>
      <c r="F12" s="229">
        <f t="shared" si="0"/>
        <v>44237</v>
      </c>
      <c r="G12" s="232">
        <f t="shared" si="1"/>
        <v>0.057149242759937526</v>
      </c>
      <c r="H12" s="233">
        <v>21068</v>
      </c>
      <c r="I12" s="230">
        <v>22504</v>
      </c>
      <c r="J12" s="229"/>
      <c r="K12" s="230"/>
      <c r="L12" s="229">
        <f t="shared" si="2"/>
        <v>43572</v>
      </c>
      <c r="M12" s="234">
        <f t="shared" si="3"/>
        <v>0.015262094923345293</v>
      </c>
      <c r="N12" s="233">
        <v>21926</v>
      </c>
      <c r="O12" s="230">
        <v>22311</v>
      </c>
      <c r="P12" s="229"/>
      <c r="Q12" s="230"/>
      <c r="R12" s="229">
        <f t="shared" si="4"/>
        <v>44237</v>
      </c>
      <c r="S12" s="232">
        <f t="shared" si="5"/>
        <v>0.057149242759937526</v>
      </c>
      <c r="T12" s="233">
        <v>21068</v>
      </c>
      <c r="U12" s="230">
        <v>22504</v>
      </c>
      <c r="V12" s="229"/>
      <c r="W12" s="230"/>
      <c r="X12" s="229">
        <f t="shared" si="6"/>
        <v>43572</v>
      </c>
      <c r="Y12" s="228">
        <f t="shared" si="7"/>
        <v>0.015262094923345293</v>
      </c>
    </row>
    <row r="13" spans="1:25" ht="19.5" customHeight="1">
      <c r="A13" s="235" t="s">
        <v>231</v>
      </c>
      <c r="B13" s="233">
        <v>13095</v>
      </c>
      <c r="C13" s="230">
        <v>12959</v>
      </c>
      <c r="D13" s="229">
        <v>0</v>
      </c>
      <c r="E13" s="230">
        <v>0</v>
      </c>
      <c r="F13" s="229">
        <f>SUM(B13:E13)</f>
        <v>26054</v>
      </c>
      <c r="G13" s="232">
        <f>F13/$F$9</f>
        <v>0.03365884600826033</v>
      </c>
      <c r="H13" s="233">
        <v>12539</v>
      </c>
      <c r="I13" s="230">
        <v>11972</v>
      </c>
      <c r="J13" s="229"/>
      <c r="K13" s="230"/>
      <c r="L13" s="229">
        <f>SUM(H13:K13)</f>
        <v>24511</v>
      </c>
      <c r="M13" s="234">
        <f>IF(ISERROR(F13/L13-1),"         /0",(F13/L13-1))</f>
        <v>0.06295132797519476</v>
      </c>
      <c r="N13" s="233">
        <v>13095</v>
      </c>
      <c r="O13" s="230">
        <v>12959</v>
      </c>
      <c r="P13" s="229"/>
      <c r="Q13" s="230"/>
      <c r="R13" s="229">
        <f>SUM(N13:Q13)</f>
        <v>26054</v>
      </c>
      <c r="S13" s="232">
        <f>R13/$R$9</f>
        <v>0.03365884600826033</v>
      </c>
      <c r="T13" s="233">
        <v>12539</v>
      </c>
      <c r="U13" s="230">
        <v>11972</v>
      </c>
      <c r="V13" s="229"/>
      <c r="W13" s="230"/>
      <c r="X13" s="229">
        <f>SUM(T13:W13)</f>
        <v>24511</v>
      </c>
      <c r="Y13" s="228">
        <f>IF(ISERROR(R13/X13-1),"         /0",IF(R13/X13&gt;5,"  *  ",(R13/X13-1)))</f>
        <v>0.06295132797519476</v>
      </c>
    </row>
    <row r="14" spans="1:25" ht="19.5" customHeight="1">
      <c r="A14" s="235" t="s">
        <v>235</v>
      </c>
      <c r="B14" s="233">
        <v>10226</v>
      </c>
      <c r="C14" s="230">
        <v>10645</v>
      </c>
      <c r="D14" s="229">
        <v>0</v>
      </c>
      <c r="E14" s="230">
        <v>0</v>
      </c>
      <c r="F14" s="229">
        <f t="shared" si="0"/>
        <v>20871</v>
      </c>
      <c r="G14" s="232">
        <f t="shared" si="1"/>
        <v>0.026962991288800236</v>
      </c>
      <c r="H14" s="233"/>
      <c r="I14" s="230"/>
      <c r="J14" s="229"/>
      <c r="K14" s="230"/>
      <c r="L14" s="229">
        <f t="shared" si="2"/>
        <v>0</v>
      </c>
      <c r="M14" s="234" t="str">
        <f t="shared" si="3"/>
        <v>         /0</v>
      </c>
      <c r="N14" s="233">
        <v>10226</v>
      </c>
      <c r="O14" s="230">
        <v>10645</v>
      </c>
      <c r="P14" s="229"/>
      <c r="Q14" s="230"/>
      <c r="R14" s="229">
        <f t="shared" si="4"/>
        <v>20871</v>
      </c>
      <c r="S14" s="232">
        <f t="shared" si="5"/>
        <v>0.026962991288800236</v>
      </c>
      <c r="T14" s="233"/>
      <c r="U14" s="230"/>
      <c r="V14" s="229"/>
      <c r="W14" s="230"/>
      <c r="X14" s="229">
        <f t="shared" si="6"/>
        <v>0</v>
      </c>
      <c r="Y14" s="228" t="str">
        <f t="shared" si="7"/>
        <v>         /0</v>
      </c>
    </row>
    <row r="15" spans="1:25" ht="19.5" customHeight="1">
      <c r="A15" s="235" t="s">
        <v>236</v>
      </c>
      <c r="B15" s="233">
        <v>10222</v>
      </c>
      <c r="C15" s="230">
        <v>10275</v>
      </c>
      <c r="D15" s="229">
        <v>0</v>
      </c>
      <c r="E15" s="230">
        <v>0</v>
      </c>
      <c r="F15" s="229">
        <f>SUM(B15:E15)</f>
        <v>20497</v>
      </c>
      <c r="G15" s="232">
        <f>F15/$F$9</f>
        <v>0.026479825233411837</v>
      </c>
      <c r="H15" s="233">
        <v>4186</v>
      </c>
      <c r="I15" s="230">
        <v>4350</v>
      </c>
      <c r="J15" s="229"/>
      <c r="K15" s="230"/>
      <c r="L15" s="229">
        <f>SUM(H15:K15)</f>
        <v>8536</v>
      </c>
      <c r="M15" s="234">
        <f>IF(ISERROR(F15/L15-1),"         /0",(F15/L15-1))</f>
        <v>1.4012417994376758</v>
      </c>
      <c r="N15" s="233">
        <v>10222</v>
      </c>
      <c r="O15" s="230">
        <v>10275</v>
      </c>
      <c r="P15" s="229"/>
      <c r="Q15" s="230"/>
      <c r="R15" s="229">
        <f>SUM(N15:Q15)</f>
        <v>20497</v>
      </c>
      <c r="S15" s="232">
        <f>R15/$R$9</f>
        <v>0.026479825233411837</v>
      </c>
      <c r="T15" s="233">
        <v>4186</v>
      </c>
      <c r="U15" s="230">
        <v>4350</v>
      </c>
      <c r="V15" s="229"/>
      <c r="W15" s="230"/>
      <c r="X15" s="229">
        <f>SUM(T15:W15)</f>
        <v>8536</v>
      </c>
      <c r="Y15" s="228">
        <f>IF(ISERROR(R15/X15-1),"         /0",IF(R15/X15&gt;5,"  *  ",(R15/X15-1)))</f>
        <v>1.4012417994376758</v>
      </c>
    </row>
    <row r="16" spans="1:25" ht="19.5" customHeight="1">
      <c r="A16" s="235" t="s">
        <v>241</v>
      </c>
      <c r="B16" s="233">
        <v>5893</v>
      </c>
      <c r="C16" s="230">
        <v>6226</v>
      </c>
      <c r="D16" s="229">
        <v>0</v>
      </c>
      <c r="E16" s="230">
        <v>0</v>
      </c>
      <c r="F16" s="229">
        <f>SUM(B16:E16)</f>
        <v>12119</v>
      </c>
      <c r="G16" s="232">
        <f>F16/$F$9</f>
        <v>0.015656388837572234</v>
      </c>
      <c r="H16" s="233">
        <v>5822</v>
      </c>
      <c r="I16" s="230">
        <v>6376</v>
      </c>
      <c r="J16" s="229"/>
      <c r="K16" s="230"/>
      <c r="L16" s="229">
        <f>SUM(H16:K16)</f>
        <v>12198</v>
      </c>
      <c r="M16" s="234">
        <f>IF(ISERROR(F16/L16-1),"         /0",(F16/L16-1))</f>
        <v>-0.006476471552713581</v>
      </c>
      <c r="N16" s="233">
        <v>5893</v>
      </c>
      <c r="O16" s="230">
        <v>6226</v>
      </c>
      <c r="P16" s="229"/>
      <c r="Q16" s="230"/>
      <c r="R16" s="229">
        <f>SUM(N16:Q16)</f>
        <v>12119</v>
      </c>
      <c r="S16" s="232">
        <f>R16/$R$9</f>
        <v>0.015656388837572234</v>
      </c>
      <c r="T16" s="233">
        <v>5822</v>
      </c>
      <c r="U16" s="230">
        <v>6376</v>
      </c>
      <c r="V16" s="229"/>
      <c r="W16" s="230"/>
      <c r="X16" s="229">
        <f>SUM(T16:W16)</f>
        <v>12198</v>
      </c>
      <c r="Y16" s="228">
        <f>IF(ISERROR(R16/X16-1),"         /0",IF(R16/X16&gt;5,"  *  ",(R16/X16-1)))</f>
        <v>-0.006476471552713581</v>
      </c>
    </row>
    <row r="17" spans="1:25" ht="19.5" customHeight="1">
      <c r="A17" s="235" t="s">
        <v>204</v>
      </c>
      <c r="B17" s="233">
        <v>4014</v>
      </c>
      <c r="C17" s="230">
        <v>3887</v>
      </c>
      <c r="D17" s="229">
        <v>0</v>
      </c>
      <c r="E17" s="230">
        <v>0</v>
      </c>
      <c r="F17" s="229">
        <f>SUM(B17:E17)</f>
        <v>7901</v>
      </c>
      <c r="G17" s="232">
        <f>F17/$F$9</f>
        <v>0.0102072058920421</v>
      </c>
      <c r="H17" s="233">
        <v>3616</v>
      </c>
      <c r="I17" s="230">
        <v>3695</v>
      </c>
      <c r="J17" s="229"/>
      <c r="K17" s="230"/>
      <c r="L17" s="229">
        <f>SUM(H17:K17)</f>
        <v>7311</v>
      </c>
      <c r="M17" s="234">
        <f>IF(ISERROR(F17/L17-1),"         /0",(F17/L17-1))</f>
        <v>0.08070031459444671</v>
      </c>
      <c r="N17" s="233">
        <v>4014</v>
      </c>
      <c r="O17" s="230">
        <v>3887</v>
      </c>
      <c r="P17" s="229"/>
      <c r="Q17" s="230"/>
      <c r="R17" s="229">
        <f>SUM(N17:Q17)</f>
        <v>7901</v>
      </c>
      <c r="S17" s="232">
        <f>R17/$R$9</f>
        <v>0.0102072058920421</v>
      </c>
      <c r="T17" s="233">
        <v>3616</v>
      </c>
      <c r="U17" s="230">
        <v>3695</v>
      </c>
      <c r="V17" s="229"/>
      <c r="W17" s="230"/>
      <c r="X17" s="229">
        <f>SUM(T17:W17)</f>
        <v>7311</v>
      </c>
      <c r="Y17" s="228">
        <f>IF(ISERROR(R17/X17-1),"         /0",IF(R17/X17&gt;5,"  *  ",(R17/X17-1)))</f>
        <v>0.08070031459444671</v>
      </c>
    </row>
    <row r="18" spans="1:25" ht="19.5" customHeight="1">
      <c r="A18" s="235" t="s">
        <v>246</v>
      </c>
      <c r="B18" s="233">
        <v>3952</v>
      </c>
      <c r="C18" s="230">
        <v>2749</v>
      </c>
      <c r="D18" s="229">
        <v>0</v>
      </c>
      <c r="E18" s="230">
        <v>0</v>
      </c>
      <c r="F18" s="229">
        <f>SUM(B18:E18)</f>
        <v>6701</v>
      </c>
      <c r="G18" s="232">
        <f>F18/$F$9</f>
        <v>0.0086569404736836</v>
      </c>
      <c r="H18" s="233">
        <v>4403</v>
      </c>
      <c r="I18" s="230">
        <v>3183</v>
      </c>
      <c r="J18" s="229"/>
      <c r="K18" s="230"/>
      <c r="L18" s="229">
        <f>SUM(H18:K18)</f>
        <v>7586</v>
      </c>
      <c r="M18" s="234">
        <f>IF(ISERROR(F18/L18-1),"         /0",(F18/L18-1))</f>
        <v>-0.11666227260743478</v>
      </c>
      <c r="N18" s="233">
        <v>3952</v>
      </c>
      <c r="O18" s="230">
        <v>2749</v>
      </c>
      <c r="P18" s="229"/>
      <c r="Q18" s="230"/>
      <c r="R18" s="229">
        <f>SUM(N18:Q18)</f>
        <v>6701</v>
      </c>
      <c r="S18" s="232">
        <f>R18/$R$9</f>
        <v>0.0086569404736836</v>
      </c>
      <c r="T18" s="233">
        <v>4403</v>
      </c>
      <c r="U18" s="230">
        <v>3183</v>
      </c>
      <c r="V18" s="229"/>
      <c r="W18" s="230"/>
      <c r="X18" s="229">
        <f>SUM(T18:W18)</f>
        <v>7586</v>
      </c>
      <c r="Y18" s="228">
        <f>IF(ISERROR(R18/X18-1),"         /0",IF(R18/X18&gt;5,"  *  ",(R18/X18-1)))</f>
        <v>-0.11666227260743478</v>
      </c>
    </row>
    <row r="19" spans="1:25" ht="19.5" customHeight="1">
      <c r="A19" s="235" t="s">
        <v>243</v>
      </c>
      <c r="B19" s="233">
        <v>2102</v>
      </c>
      <c r="C19" s="230">
        <v>2891</v>
      </c>
      <c r="D19" s="229">
        <v>0</v>
      </c>
      <c r="E19" s="230">
        <v>0</v>
      </c>
      <c r="F19" s="229">
        <f t="shared" si="0"/>
        <v>4993</v>
      </c>
      <c r="G19" s="232">
        <f t="shared" si="1"/>
        <v>0.006450396028219998</v>
      </c>
      <c r="H19" s="233"/>
      <c r="I19" s="230"/>
      <c r="J19" s="229"/>
      <c r="K19" s="230"/>
      <c r="L19" s="229">
        <f t="shared" si="2"/>
        <v>0</v>
      </c>
      <c r="M19" s="234" t="str">
        <f t="shared" si="3"/>
        <v>         /0</v>
      </c>
      <c r="N19" s="233">
        <v>2102</v>
      </c>
      <c r="O19" s="230">
        <v>2891</v>
      </c>
      <c r="P19" s="229"/>
      <c r="Q19" s="230"/>
      <c r="R19" s="229">
        <f t="shared" si="4"/>
        <v>4993</v>
      </c>
      <c r="S19" s="232">
        <f t="shared" si="5"/>
        <v>0.006450396028219998</v>
      </c>
      <c r="T19" s="233"/>
      <c r="U19" s="230"/>
      <c r="V19" s="229"/>
      <c r="W19" s="230"/>
      <c r="X19" s="229">
        <f t="shared" si="6"/>
        <v>0</v>
      </c>
      <c r="Y19" s="228" t="str">
        <f t="shared" si="7"/>
        <v>         /0</v>
      </c>
    </row>
    <row r="20" spans="1:25" ht="19.5" customHeight="1">
      <c r="A20" s="235" t="s">
        <v>239</v>
      </c>
      <c r="B20" s="233">
        <v>1379</v>
      </c>
      <c r="C20" s="230">
        <v>984</v>
      </c>
      <c r="D20" s="229">
        <v>0</v>
      </c>
      <c r="E20" s="230">
        <v>0</v>
      </c>
      <c r="F20" s="229">
        <f>SUM(B20:E20)</f>
        <v>2363</v>
      </c>
      <c r="G20" s="232">
        <f>F20/$F$9</f>
        <v>0.0030527309863176157</v>
      </c>
      <c r="H20" s="233">
        <v>442</v>
      </c>
      <c r="I20" s="230">
        <v>988</v>
      </c>
      <c r="J20" s="229"/>
      <c r="K20" s="230"/>
      <c r="L20" s="229">
        <f>SUM(H20:K20)</f>
        <v>1430</v>
      </c>
      <c r="M20" s="234">
        <f>IF(ISERROR(F20/L20-1),"         /0",(F20/L20-1))</f>
        <v>0.6524475524475524</v>
      </c>
      <c r="N20" s="233">
        <v>1379</v>
      </c>
      <c r="O20" s="230">
        <v>984</v>
      </c>
      <c r="P20" s="229"/>
      <c r="Q20" s="230"/>
      <c r="R20" s="229">
        <f>SUM(N20:Q20)</f>
        <v>2363</v>
      </c>
      <c r="S20" s="232">
        <f>R20/$R$9</f>
        <v>0.0030527309863176157</v>
      </c>
      <c r="T20" s="233">
        <v>442</v>
      </c>
      <c r="U20" s="230">
        <v>988</v>
      </c>
      <c r="V20" s="229"/>
      <c r="W20" s="230"/>
      <c r="X20" s="229">
        <f>SUM(T20:W20)</f>
        <v>1430</v>
      </c>
      <c r="Y20" s="228">
        <f>IF(ISERROR(R20/X20-1),"         /0",IF(R20/X20&gt;5,"  *  ",(R20/X20-1)))</f>
        <v>0.6524475524475524</v>
      </c>
    </row>
    <row r="21" spans="1:25" ht="19.5" customHeight="1">
      <c r="A21" s="235" t="s">
        <v>237</v>
      </c>
      <c r="B21" s="233">
        <v>991</v>
      </c>
      <c r="C21" s="230">
        <v>957</v>
      </c>
      <c r="D21" s="229">
        <v>0</v>
      </c>
      <c r="E21" s="230">
        <v>0</v>
      </c>
      <c r="F21" s="229">
        <f t="shared" si="0"/>
        <v>1948</v>
      </c>
      <c r="G21" s="232">
        <f t="shared" si="1"/>
        <v>0.002516597529135301</v>
      </c>
      <c r="H21" s="233">
        <v>277</v>
      </c>
      <c r="I21" s="230">
        <v>258</v>
      </c>
      <c r="J21" s="229"/>
      <c r="K21" s="230"/>
      <c r="L21" s="229">
        <f t="shared" si="2"/>
        <v>535</v>
      </c>
      <c r="M21" s="234">
        <f t="shared" si="3"/>
        <v>2.641121495327103</v>
      </c>
      <c r="N21" s="233">
        <v>991</v>
      </c>
      <c r="O21" s="230">
        <v>957</v>
      </c>
      <c r="P21" s="229"/>
      <c r="Q21" s="230"/>
      <c r="R21" s="229">
        <f t="shared" si="4"/>
        <v>1948</v>
      </c>
      <c r="S21" s="232">
        <f t="shared" si="5"/>
        <v>0.002516597529135301</v>
      </c>
      <c r="T21" s="233">
        <v>277</v>
      </c>
      <c r="U21" s="230">
        <v>258</v>
      </c>
      <c r="V21" s="229"/>
      <c r="W21" s="230"/>
      <c r="X21" s="229">
        <f t="shared" si="6"/>
        <v>535</v>
      </c>
      <c r="Y21" s="228">
        <f t="shared" si="7"/>
        <v>2.641121495327103</v>
      </c>
    </row>
    <row r="22" spans="1:25" ht="19.5" customHeight="1">
      <c r="A22" s="235" t="s">
        <v>244</v>
      </c>
      <c r="B22" s="233">
        <v>446</v>
      </c>
      <c r="C22" s="230">
        <v>0</v>
      </c>
      <c r="D22" s="229">
        <v>0</v>
      </c>
      <c r="E22" s="230">
        <v>0</v>
      </c>
      <c r="F22" s="229">
        <f t="shared" si="0"/>
        <v>446</v>
      </c>
      <c r="G22" s="232">
        <f t="shared" si="1"/>
        <v>0.0005761819804899097</v>
      </c>
      <c r="H22" s="233">
        <v>858</v>
      </c>
      <c r="I22" s="230"/>
      <c r="J22" s="229"/>
      <c r="K22" s="230"/>
      <c r="L22" s="229">
        <f t="shared" si="2"/>
        <v>858</v>
      </c>
      <c r="M22" s="234">
        <f t="shared" si="3"/>
        <v>-0.48018648018648014</v>
      </c>
      <c r="N22" s="233">
        <v>446</v>
      </c>
      <c r="O22" s="230"/>
      <c r="P22" s="229"/>
      <c r="Q22" s="230"/>
      <c r="R22" s="229">
        <f t="shared" si="4"/>
        <v>446</v>
      </c>
      <c r="S22" s="232">
        <f t="shared" si="5"/>
        <v>0.0005761819804899097</v>
      </c>
      <c r="T22" s="233">
        <v>858</v>
      </c>
      <c r="U22" s="230"/>
      <c r="V22" s="229"/>
      <c r="W22" s="230"/>
      <c r="X22" s="229">
        <f t="shared" si="6"/>
        <v>858</v>
      </c>
      <c r="Y22" s="228">
        <f t="shared" si="7"/>
        <v>-0.48018648018648014</v>
      </c>
    </row>
    <row r="23" spans="1:25" ht="19.5" customHeight="1" thickBot="1">
      <c r="A23" s="235" t="s">
        <v>218</v>
      </c>
      <c r="B23" s="233">
        <v>5</v>
      </c>
      <c r="C23" s="230">
        <v>10</v>
      </c>
      <c r="D23" s="229">
        <v>3</v>
      </c>
      <c r="E23" s="230">
        <v>4</v>
      </c>
      <c r="F23" s="229">
        <f t="shared" si="0"/>
        <v>22</v>
      </c>
      <c r="G23" s="232">
        <f t="shared" si="1"/>
        <v>2.842153266990586E-05</v>
      </c>
      <c r="H23" s="233">
        <v>11968</v>
      </c>
      <c r="I23" s="230">
        <v>12697</v>
      </c>
      <c r="J23" s="229">
        <v>0</v>
      </c>
      <c r="K23" s="230">
        <v>6</v>
      </c>
      <c r="L23" s="229">
        <f t="shared" si="2"/>
        <v>24671</v>
      </c>
      <c r="M23" s="234">
        <f t="shared" si="3"/>
        <v>-0.9991082647642981</v>
      </c>
      <c r="N23" s="233">
        <v>5</v>
      </c>
      <c r="O23" s="230">
        <v>10</v>
      </c>
      <c r="P23" s="229">
        <v>3</v>
      </c>
      <c r="Q23" s="230">
        <v>4</v>
      </c>
      <c r="R23" s="229">
        <f t="shared" si="4"/>
        <v>22</v>
      </c>
      <c r="S23" s="232">
        <f t="shared" si="5"/>
        <v>2.842153266990586E-05</v>
      </c>
      <c r="T23" s="233">
        <v>11968</v>
      </c>
      <c r="U23" s="230">
        <v>12697</v>
      </c>
      <c r="V23" s="229">
        <v>0</v>
      </c>
      <c r="W23" s="230">
        <v>6</v>
      </c>
      <c r="X23" s="229">
        <f t="shared" si="6"/>
        <v>24671</v>
      </c>
      <c r="Y23" s="228">
        <f t="shared" si="7"/>
        <v>-0.9991082647642981</v>
      </c>
    </row>
    <row r="24" spans="1:25" s="283" customFormat="1" ht="19.5" customHeight="1">
      <c r="A24" s="292" t="s">
        <v>60</v>
      </c>
      <c r="B24" s="289">
        <f>SUM(B25:B37)</f>
        <v>105427</v>
      </c>
      <c r="C24" s="288">
        <f>SUM(C25:C37)</f>
        <v>109419</v>
      </c>
      <c r="D24" s="287">
        <f>SUM(D25:D37)</f>
        <v>160</v>
      </c>
      <c r="E24" s="288">
        <f>SUM(E25:E37)</f>
        <v>130</v>
      </c>
      <c r="F24" s="287">
        <f t="shared" si="0"/>
        <v>215136</v>
      </c>
      <c r="G24" s="290">
        <f t="shared" si="1"/>
        <v>0.27793158420331215</v>
      </c>
      <c r="H24" s="289">
        <f>SUM(H25:H37)</f>
        <v>90980</v>
      </c>
      <c r="I24" s="288">
        <f>SUM(I25:I37)</f>
        <v>90203</v>
      </c>
      <c r="J24" s="287">
        <f>SUM(J25:J37)</f>
        <v>54</v>
      </c>
      <c r="K24" s="288">
        <f>SUM(K25:K37)</f>
        <v>4</v>
      </c>
      <c r="L24" s="287">
        <f t="shared" si="2"/>
        <v>181241</v>
      </c>
      <c r="M24" s="291">
        <f t="shared" si="3"/>
        <v>0.18701618287252875</v>
      </c>
      <c r="N24" s="289">
        <f>SUM(N25:N37)</f>
        <v>105427</v>
      </c>
      <c r="O24" s="288">
        <f>SUM(O25:O37)</f>
        <v>109419</v>
      </c>
      <c r="P24" s="287">
        <f>SUM(P25:P37)</f>
        <v>160</v>
      </c>
      <c r="Q24" s="288">
        <f>SUM(Q25:Q37)</f>
        <v>130</v>
      </c>
      <c r="R24" s="287">
        <f t="shared" si="4"/>
        <v>215136</v>
      </c>
      <c r="S24" s="290">
        <f t="shared" si="5"/>
        <v>0.27793158420331215</v>
      </c>
      <c r="T24" s="289">
        <f>SUM(T25:T37)</f>
        <v>90980</v>
      </c>
      <c r="U24" s="288">
        <f>SUM(U25:U37)</f>
        <v>90203</v>
      </c>
      <c r="V24" s="287">
        <f>SUM(V25:V37)</f>
        <v>54</v>
      </c>
      <c r="W24" s="288">
        <f>SUM(W25:W37)</f>
        <v>4</v>
      </c>
      <c r="X24" s="287">
        <f t="shared" si="6"/>
        <v>181241</v>
      </c>
      <c r="Y24" s="284">
        <f t="shared" si="7"/>
        <v>0.18701618287252875</v>
      </c>
    </row>
    <row r="25" spans="1:25" ht="19.5" customHeight="1">
      <c r="A25" s="250" t="s">
        <v>203</v>
      </c>
      <c r="B25" s="247">
        <v>37284</v>
      </c>
      <c r="C25" s="245">
        <v>38136</v>
      </c>
      <c r="D25" s="246">
        <v>158</v>
      </c>
      <c r="E25" s="245">
        <v>128</v>
      </c>
      <c r="F25" s="246">
        <f t="shared" si="0"/>
        <v>75706</v>
      </c>
      <c r="G25" s="248">
        <f t="shared" si="1"/>
        <v>0.0978036614685406</v>
      </c>
      <c r="H25" s="247">
        <v>36845</v>
      </c>
      <c r="I25" s="245">
        <v>36868</v>
      </c>
      <c r="J25" s="246">
        <v>47</v>
      </c>
      <c r="K25" s="245"/>
      <c r="L25" s="246">
        <f t="shared" si="2"/>
        <v>73760</v>
      </c>
      <c r="M25" s="249">
        <f t="shared" si="3"/>
        <v>0.026382863340564056</v>
      </c>
      <c r="N25" s="247">
        <v>37284</v>
      </c>
      <c r="O25" s="245">
        <v>38136</v>
      </c>
      <c r="P25" s="246">
        <v>158</v>
      </c>
      <c r="Q25" s="245">
        <v>128</v>
      </c>
      <c r="R25" s="246">
        <f t="shared" si="4"/>
        <v>75706</v>
      </c>
      <c r="S25" s="248">
        <f t="shared" si="5"/>
        <v>0.0978036614685406</v>
      </c>
      <c r="T25" s="247">
        <v>36845</v>
      </c>
      <c r="U25" s="245">
        <v>36868</v>
      </c>
      <c r="V25" s="246">
        <v>47</v>
      </c>
      <c r="W25" s="245"/>
      <c r="X25" s="246">
        <f t="shared" si="6"/>
        <v>73760</v>
      </c>
      <c r="Y25" s="244">
        <f t="shared" si="7"/>
        <v>0.026382863340564056</v>
      </c>
    </row>
    <row r="26" spans="1:25" ht="19.5" customHeight="1">
      <c r="A26" s="250" t="s">
        <v>230</v>
      </c>
      <c r="B26" s="247">
        <v>20446</v>
      </c>
      <c r="C26" s="245">
        <v>22079</v>
      </c>
      <c r="D26" s="246">
        <v>0</v>
      </c>
      <c r="E26" s="245">
        <v>0</v>
      </c>
      <c r="F26" s="246">
        <f t="shared" si="0"/>
        <v>42525</v>
      </c>
      <c r="G26" s="248">
        <f t="shared" si="1"/>
        <v>0.0549375307630794</v>
      </c>
      <c r="H26" s="247">
        <v>11976</v>
      </c>
      <c r="I26" s="245">
        <v>12273</v>
      </c>
      <c r="J26" s="246"/>
      <c r="K26" s="245"/>
      <c r="L26" s="246">
        <f t="shared" si="2"/>
        <v>24249</v>
      </c>
      <c r="M26" s="249">
        <f t="shared" si="3"/>
        <v>0.753680564146975</v>
      </c>
      <c r="N26" s="247">
        <v>20446</v>
      </c>
      <c r="O26" s="245">
        <v>22079</v>
      </c>
      <c r="P26" s="246"/>
      <c r="Q26" s="245"/>
      <c r="R26" s="246">
        <f t="shared" si="4"/>
        <v>42525</v>
      </c>
      <c r="S26" s="248">
        <f t="shared" si="5"/>
        <v>0.0549375307630794</v>
      </c>
      <c r="T26" s="247">
        <v>11976</v>
      </c>
      <c r="U26" s="245">
        <v>12273</v>
      </c>
      <c r="V26" s="246"/>
      <c r="W26" s="245"/>
      <c r="X26" s="246">
        <f t="shared" si="6"/>
        <v>24249</v>
      </c>
      <c r="Y26" s="244">
        <f t="shared" si="7"/>
        <v>0.753680564146975</v>
      </c>
    </row>
    <row r="27" spans="1:25" ht="19.5" customHeight="1">
      <c r="A27" s="250" t="s">
        <v>232</v>
      </c>
      <c r="B27" s="247">
        <v>11249</v>
      </c>
      <c r="C27" s="245">
        <v>11677</v>
      </c>
      <c r="D27" s="246">
        <v>0</v>
      </c>
      <c r="E27" s="245">
        <v>0</v>
      </c>
      <c r="F27" s="246">
        <f t="shared" si="0"/>
        <v>22926</v>
      </c>
      <c r="G27" s="248">
        <f t="shared" si="1"/>
        <v>0.02961782081773917</v>
      </c>
      <c r="H27" s="247">
        <v>8040</v>
      </c>
      <c r="I27" s="245">
        <v>8855</v>
      </c>
      <c r="J27" s="246"/>
      <c r="K27" s="245"/>
      <c r="L27" s="246">
        <f t="shared" si="2"/>
        <v>16895</v>
      </c>
      <c r="M27" s="249">
        <f t="shared" si="3"/>
        <v>0.35696951760875995</v>
      </c>
      <c r="N27" s="247">
        <v>11249</v>
      </c>
      <c r="O27" s="245">
        <v>11677</v>
      </c>
      <c r="P27" s="246"/>
      <c r="Q27" s="245"/>
      <c r="R27" s="246">
        <f t="shared" si="4"/>
        <v>22926</v>
      </c>
      <c r="S27" s="248">
        <f t="shared" si="5"/>
        <v>0.02961782081773917</v>
      </c>
      <c r="T27" s="247">
        <v>8040</v>
      </c>
      <c r="U27" s="245">
        <v>8855</v>
      </c>
      <c r="V27" s="246"/>
      <c r="W27" s="245"/>
      <c r="X27" s="246">
        <f t="shared" si="6"/>
        <v>16895</v>
      </c>
      <c r="Y27" s="244">
        <f t="shared" si="7"/>
        <v>0.35696951760875995</v>
      </c>
    </row>
    <row r="28" spans="1:25" ht="19.5" customHeight="1">
      <c r="A28" s="250" t="s">
        <v>234</v>
      </c>
      <c r="B28" s="247">
        <v>11082</v>
      </c>
      <c r="C28" s="245">
        <v>11446</v>
      </c>
      <c r="D28" s="246">
        <v>0</v>
      </c>
      <c r="E28" s="245">
        <v>0</v>
      </c>
      <c r="F28" s="246">
        <f>SUM(B28:E28)</f>
        <v>22528</v>
      </c>
      <c r="G28" s="248">
        <f>F28/$F$9</f>
        <v>0.0291036494539836</v>
      </c>
      <c r="H28" s="247">
        <v>10040</v>
      </c>
      <c r="I28" s="245">
        <v>9571</v>
      </c>
      <c r="J28" s="246"/>
      <c r="K28" s="245"/>
      <c r="L28" s="246">
        <f>SUM(H28:K28)</f>
        <v>19611</v>
      </c>
      <c r="M28" s="249">
        <f>IF(ISERROR(F28/L28-1),"         /0",(F28/L28-1))</f>
        <v>0.14874305236856866</v>
      </c>
      <c r="N28" s="247">
        <v>11082</v>
      </c>
      <c r="O28" s="245">
        <v>11446</v>
      </c>
      <c r="P28" s="246"/>
      <c r="Q28" s="245"/>
      <c r="R28" s="246">
        <f>SUM(N28:Q28)</f>
        <v>22528</v>
      </c>
      <c r="S28" s="248">
        <f>R28/$R$9</f>
        <v>0.0291036494539836</v>
      </c>
      <c r="T28" s="247">
        <v>10040</v>
      </c>
      <c r="U28" s="245">
        <v>9571</v>
      </c>
      <c r="V28" s="246"/>
      <c r="W28" s="245"/>
      <c r="X28" s="246">
        <f>SUM(T28:W28)</f>
        <v>19611</v>
      </c>
      <c r="Y28" s="244">
        <f>IF(ISERROR(R28/X28-1),"         /0",IF(R28/X28&gt;5,"  *  ",(R28/X28-1)))</f>
        <v>0.14874305236856866</v>
      </c>
    </row>
    <row r="29" spans="1:25" ht="19.5" customHeight="1">
      <c r="A29" s="250" t="s">
        <v>242</v>
      </c>
      <c r="B29" s="247">
        <v>6355</v>
      </c>
      <c r="C29" s="245">
        <v>6514</v>
      </c>
      <c r="D29" s="246">
        <v>0</v>
      </c>
      <c r="E29" s="245">
        <v>0</v>
      </c>
      <c r="F29" s="246">
        <f t="shared" si="0"/>
        <v>12869</v>
      </c>
      <c r="G29" s="248">
        <f t="shared" si="1"/>
        <v>0.016625304724046296</v>
      </c>
      <c r="H29" s="247">
        <v>3440</v>
      </c>
      <c r="I29" s="245">
        <v>3628</v>
      </c>
      <c r="J29" s="246"/>
      <c r="K29" s="245"/>
      <c r="L29" s="246">
        <f t="shared" si="2"/>
        <v>7068</v>
      </c>
      <c r="M29" s="249">
        <f t="shared" si="3"/>
        <v>0.8207413695529144</v>
      </c>
      <c r="N29" s="247">
        <v>6355</v>
      </c>
      <c r="O29" s="245">
        <v>6514</v>
      </c>
      <c r="P29" s="246"/>
      <c r="Q29" s="245"/>
      <c r="R29" s="246">
        <f t="shared" si="4"/>
        <v>12869</v>
      </c>
      <c r="S29" s="248">
        <f t="shared" si="5"/>
        <v>0.016625304724046296</v>
      </c>
      <c r="T29" s="247">
        <v>3440</v>
      </c>
      <c r="U29" s="245">
        <v>3628</v>
      </c>
      <c r="V29" s="246"/>
      <c r="W29" s="245"/>
      <c r="X29" s="246">
        <f t="shared" si="6"/>
        <v>7068</v>
      </c>
      <c r="Y29" s="244">
        <f t="shared" si="7"/>
        <v>0.8207413695529144</v>
      </c>
    </row>
    <row r="30" spans="1:25" ht="19.5" customHeight="1">
      <c r="A30" s="250" t="s">
        <v>206</v>
      </c>
      <c r="B30" s="247">
        <v>5771</v>
      </c>
      <c r="C30" s="245">
        <v>4404</v>
      </c>
      <c r="D30" s="246">
        <v>0</v>
      </c>
      <c r="E30" s="245">
        <v>0</v>
      </c>
      <c r="F30" s="246">
        <f>SUM(B30:E30)</f>
        <v>10175</v>
      </c>
      <c r="G30" s="248">
        <f>F30/$F$9</f>
        <v>0.01314495885983146</v>
      </c>
      <c r="H30" s="247">
        <v>6212</v>
      </c>
      <c r="I30" s="245">
        <v>4048</v>
      </c>
      <c r="J30" s="246"/>
      <c r="K30" s="245"/>
      <c r="L30" s="246">
        <f>SUM(H30:K30)</f>
        <v>10260</v>
      </c>
      <c r="M30" s="249">
        <f>IF(ISERROR(F30/L30-1),"         /0",(F30/L30-1))</f>
        <v>-0.008284600389863561</v>
      </c>
      <c r="N30" s="247">
        <v>5771</v>
      </c>
      <c r="O30" s="245">
        <v>4404</v>
      </c>
      <c r="P30" s="246"/>
      <c r="Q30" s="245"/>
      <c r="R30" s="246">
        <f>SUM(N30:Q30)</f>
        <v>10175</v>
      </c>
      <c r="S30" s="248">
        <f>R30/$R$9</f>
        <v>0.01314495885983146</v>
      </c>
      <c r="T30" s="247">
        <v>6212</v>
      </c>
      <c r="U30" s="245">
        <v>4048</v>
      </c>
      <c r="V30" s="246"/>
      <c r="W30" s="245"/>
      <c r="X30" s="246">
        <f>SUM(T30:W30)</f>
        <v>10260</v>
      </c>
      <c r="Y30" s="244">
        <f>IF(ISERROR(R30/X30-1),"         /0",IF(R30/X30&gt;5,"  *  ",(R30/X30-1)))</f>
        <v>-0.008284600389863561</v>
      </c>
    </row>
    <row r="31" spans="1:25" ht="19.5" customHeight="1">
      <c r="A31" s="250" t="s">
        <v>245</v>
      </c>
      <c r="B31" s="247">
        <v>3459</v>
      </c>
      <c r="C31" s="245">
        <v>4447</v>
      </c>
      <c r="D31" s="246">
        <v>0</v>
      </c>
      <c r="E31" s="245">
        <v>0</v>
      </c>
      <c r="F31" s="246">
        <f>SUM(B31:E31)</f>
        <v>7906</v>
      </c>
      <c r="G31" s="248">
        <f>F31/$F$9</f>
        <v>0.01021366533128526</v>
      </c>
      <c r="H31" s="247">
        <v>2445</v>
      </c>
      <c r="I31" s="245">
        <v>3382</v>
      </c>
      <c r="J31" s="246"/>
      <c r="K31" s="245"/>
      <c r="L31" s="246">
        <f>SUM(H31:K31)</f>
        <v>5827</v>
      </c>
      <c r="M31" s="249">
        <f>IF(ISERROR(F31/L31-1),"         /0",(F31/L31-1))</f>
        <v>0.3567873691436416</v>
      </c>
      <c r="N31" s="247">
        <v>3459</v>
      </c>
      <c r="O31" s="245">
        <v>4447</v>
      </c>
      <c r="P31" s="246"/>
      <c r="Q31" s="245"/>
      <c r="R31" s="246">
        <f>SUM(N31:Q31)</f>
        <v>7906</v>
      </c>
      <c r="S31" s="248">
        <f>R31/$R$9</f>
        <v>0.01021366533128526</v>
      </c>
      <c r="T31" s="247">
        <v>2445</v>
      </c>
      <c r="U31" s="245">
        <v>3382</v>
      </c>
      <c r="V31" s="246"/>
      <c r="W31" s="245"/>
      <c r="X31" s="246">
        <f>SUM(T31:W31)</f>
        <v>5827</v>
      </c>
      <c r="Y31" s="244">
        <f>IF(ISERROR(R31/X31-1),"         /0",IF(R31/X31&gt;5,"  *  ",(R31/X31-1)))</f>
        <v>0.3567873691436416</v>
      </c>
    </row>
    <row r="32" spans="1:25" ht="19.5" customHeight="1">
      <c r="A32" s="250" t="s">
        <v>204</v>
      </c>
      <c r="B32" s="247">
        <v>2821</v>
      </c>
      <c r="C32" s="245">
        <v>3552</v>
      </c>
      <c r="D32" s="246">
        <v>0</v>
      </c>
      <c r="E32" s="245">
        <v>0</v>
      </c>
      <c r="F32" s="246">
        <f>SUM(B32:E32)</f>
        <v>6373</v>
      </c>
      <c r="G32" s="248">
        <f>F32/$F$9</f>
        <v>0.008233201259332275</v>
      </c>
      <c r="H32" s="247"/>
      <c r="I32" s="245"/>
      <c r="J32" s="246"/>
      <c r="K32" s="245"/>
      <c r="L32" s="246">
        <f>SUM(H32:K32)</f>
        <v>0</v>
      </c>
      <c r="M32" s="249" t="str">
        <f>IF(ISERROR(F32/L32-1),"         /0",(F32/L32-1))</f>
        <v>         /0</v>
      </c>
      <c r="N32" s="247">
        <v>2821</v>
      </c>
      <c r="O32" s="245">
        <v>3552</v>
      </c>
      <c r="P32" s="246"/>
      <c r="Q32" s="245"/>
      <c r="R32" s="246">
        <f>SUM(N32:Q32)</f>
        <v>6373</v>
      </c>
      <c r="S32" s="248">
        <f>R32/$R$9</f>
        <v>0.008233201259332275</v>
      </c>
      <c r="T32" s="247"/>
      <c r="U32" s="245"/>
      <c r="V32" s="246"/>
      <c r="W32" s="245"/>
      <c r="X32" s="246">
        <f>SUM(T32:W32)</f>
        <v>0</v>
      </c>
      <c r="Y32" s="244" t="str">
        <f>IF(ISERROR(R32/X32-1),"         /0",IF(R32/X32&gt;5,"  *  ",(R32/X32-1)))</f>
        <v>         /0</v>
      </c>
    </row>
    <row r="33" spans="1:25" ht="19.5" customHeight="1">
      <c r="A33" s="250" t="s">
        <v>247</v>
      </c>
      <c r="B33" s="247">
        <v>2765</v>
      </c>
      <c r="C33" s="245">
        <v>2775</v>
      </c>
      <c r="D33" s="246">
        <v>0</v>
      </c>
      <c r="E33" s="245">
        <v>0</v>
      </c>
      <c r="F33" s="246">
        <f t="shared" si="0"/>
        <v>5540</v>
      </c>
      <c r="G33" s="248">
        <f t="shared" si="1"/>
        <v>0.007157058681421748</v>
      </c>
      <c r="H33" s="247">
        <v>1209</v>
      </c>
      <c r="I33" s="245">
        <v>1293</v>
      </c>
      <c r="J33" s="246"/>
      <c r="K33" s="245"/>
      <c r="L33" s="246">
        <f t="shared" si="2"/>
        <v>2502</v>
      </c>
      <c r="M33" s="249">
        <f t="shared" si="3"/>
        <v>1.2142286171063148</v>
      </c>
      <c r="N33" s="247">
        <v>2765</v>
      </c>
      <c r="O33" s="245">
        <v>2775</v>
      </c>
      <c r="P33" s="246"/>
      <c r="Q33" s="245"/>
      <c r="R33" s="246">
        <f t="shared" si="4"/>
        <v>5540</v>
      </c>
      <c r="S33" s="248">
        <f t="shared" si="5"/>
        <v>0.007157058681421748</v>
      </c>
      <c r="T33" s="247">
        <v>1209</v>
      </c>
      <c r="U33" s="245">
        <v>1293</v>
      </c>
      <c r="V33" s="246"/>
      <c r="W33" s="245"/>
      <c r="X33" s="246">
        <f t="shared" si="6"/>
        <v>2502</v>
      </c>
      <c r="Y33" s="244">
        <f t="shared" si="7"/>
        <v>1.2142286171063148</v>
      </c>
    </row>
    <row r="34" spans="1:25" ht="19.5" customHeight="1">
      <c r="A34" s="250" t="s">
        <v>237</v>
      </c>
      <c r="B34" s="247">
        <v>1510</v>
      </c>
      <c r="C34" s="245">
        <v>1489</v>
      </c>
      <c r="D34" s="246">
        <v>0</v>
      </c>
      <c r="E34" s="245">
        <v>0</v>
      </c>
      <c r="F34" s="246">
        <f t="shared" si="0"/>
        <v>2999</v>
      </c>
      <c r="G34" s="248">
        <f t="shared" si="1"/>
        <v>0.0038743716580476218</v>
      </c>
      <c r="H34" s="247"/>
      <c r="I34" s="245"/>
      <c r="J34" s="246"/>
      <c r="K34" s="245"/>
      <c r="L34" s="246">
        <f t="shared" si="2"/>
        <v>0</v>
      </c>
      <c r="M34" s="249" t="str">
        <f t="shared" si="3"/>
        <v>         /0</v>
      </c>
      <c r="N34" s="247">
        <v>1510</v>
      </c>
      <c r="O34" s="245">
        <v>1489</v>
      </c>
      <c r="P34" s="246"/>
      <c r="Q34" s="245"/>
      <c r="R34" s="246">
        <f t="shared" si="4"/>
        <v>2999</v>
      </c>
      <c r="S34" s="248">
        <f t="shared" si="5"/>
        <v>0.0038743716580476218</v>
      </c>
      <c r="T34" s="247"/>
      <c r="U34" s="245"/>
      <c r="V34" s="246"/>
      <c r="W34" s="245"/>
      <c r="X34" s="246">
        <f t="shared" si="6"/>
        <v>0</v>
      </c>
      <c r="Y34" s="244" t="str">
        <f t="shared" si="7"/>
        <v>         /0</v>
      </c>
    </row>
    <row r="35" spans="1:25" ht="19.5" customHeight="1">
      <c r="A35" s="250" t="s">
        <v>248</v>
      </c>
      <c r="B35" s="247">
        <v>1640</v>
      </c>
      <c r="C35" s="245">
        <v>1351</v>
      </c>
      <c r="D35" s="246">
        <v>0</v>
      </c>
      <c r="E35" s="245">
        <v>0</v>
      </c>
      <c r="F35" s="246">
        <f t="shared" si="0"/>
        <v>2991</v>
      </c>
      <c r="G35" s="248">
        <f t="shared" si="1"/>
        <v>0.0038640365552585648</v>
      </c>
      <c r="H35" s="247">
        <v>2961</v>
      </c>
      <c r="I35" s="245">
        <v>1694</v>
      </c>
      <c r="J35" s="246"/>
      <c r="K35" s="245"/>
      <c r="L35" s="246">
        <f t="shared" si="2"/>
        <v>4655</v>
      </c>
      <c r="M35" s="249">
        <f t="shared" si="3"/>
        <v>-0.35746509129967774</v>
      </c>
      <c r="N35" s="247">
        <v>1640</v>
      </c>
      <c r="O35" s="245">
        <v>1351</v>
      </c>
      <c r="P35" s="246"/>
      <c r="Q35" s="245"/>
      <c r="R35" s="246">
        <f t="shared" si="4"/>
        <v>2991</v>
      </c>
      <c r="S35" s="248">
        <f t="shared" si="5"/>
        <v>0.0038640365552585648</v>
      </c>
      <c r="T35" s="247">
        <v>2961</v>
      </c>
      <c r="U35" s="245">
        <v>1694</v>
      </c>
      <c r="V35" s="246"/>
      <c r="W35" s="245"/>
      <c r="X35" s="246">
        <f t="shared" si="6"/>
        <v>4655</v>
      </c>
      <c r="Y35" s="244">
        <f t="shared" si="7"/>
        <v>-0.35746509129967774</v>
      </c>
    </row>
    <row r="36" spans="1:25" ht="19.5" customHeight="1">
      <c r="A36" s="250" t="s">
        <v>239</v>
      </c>
      <c r="B36" s="247">
        <v>1008</v>
      </c>
      <c r="C36" s="245">
        <v>1546</v>
      </c>
      <c r="D36" s="246">
        <v>0</v>
      </c>
      <c r="E36" s="245">
        <v>0</v>
      </c>
      <c r="F36" s="246">
        <f t="shared" si="0"/>
        <v>2554</v>
      </c>
      <c r="G36" s="248">
        <f t="shared" si="1"/>
        <v>0.003299481565406344</v>
      </c>
      <c r="H36" s="247">
        <v>609</v>
      </c>
      <c r="I36" s="245">
        <v>1126</v>
      </c>
      <c r="J36" s="246"/>
      <c r="K36" s="245"/>
      <c r="L36" s="246">
        <f t="shared" si="2"/>
        <v>1735</v>
      </c>
      <c r="M36" s="249" t="s">
        <v>50</v>
      </c>
      <c r="N36" s="247">
        <v>1008</v>
      </c>
      <c r="O36" s="245">
        <v>1546</v>
      </c>
      <c r="P36" s="246"/>
      <c r="Q36" s="245"/>
      <c r="R36" s="246">
        <f t="shared" si="4"/>
        <v>2554</v>
      </c>
      <c r="S36" s="248">
        <f t="shared" si="5"/>
        <v>0.003299481565406344</v>
      </c>
      <c r="T36" s="247">
        <v>609</v>
      </c>
      <c r="U36" s="245">
        <v>1126</v>
      </c>
      <c r="V36" s="246"/>
      <c r="W36" s="245"/>
      <c r="X36" s="246">
        <f t="shared" si="6"/>
        <v>1735</v>
      </c>
      <c r="Y36" s="244">
        <f t="shared" si="7"/>
        <v>0.4720461095100865</v>
      </c>
    </row>
    <row r="37" spans="1:25" ht="19.5" customHeight="1" thickBot="1">
      <c r="A37" s="250" t="s">
        <v>218</v>
      </c>
      <c r="B37" s="247">
        <v>37</v>
      </c>
      <c r="C37" s="245">
        <v>3</v>
      </c>
      <c r="D37" s="246">
        <v>2</v>
      </c>
      <c r="E37" s="245">
        <v>2</v>
      </c>
      <c r="F37" s="246">
        <f t="shared" si="0"/>
        <v>44</v>
      </c>
      <c r="G37" s="248">
        <f t="shared" si="1"/>
        <v>5.684306533981172E-05</v>
      </c>
      <c r="H37" s="247">
        <v>7203</v>
      </c>
      <c r="I37" s="245">
        <v>7465</v>
      </c>
      <c r="J37" s="246">
        <v>7</v>
      </c>
      <c r="K37" s="245">
        <v>4</v>
      </c>
      <c r="L37" s="246">
        <f t="shared" si="2"/>
        <v>14679</v>
      </c>
      <c r="M37" s="249" t="s">
        <v>50</v>
      </c>
      <c r="N37" s="247">
        <v>37</v>
      </c>
      <c r="O37" s="245">
        <v>3</v>
      </c>
      <c r="P37" s="246">
        <v>2</v>
      </c>
      <c r="Q37" s="245">
        <v>2</v>
      </c>
      <c r="R37" s="246">
        <f t="shared" si="4"/>
        <v>44</v>
      </c>
      <c r="S37" s="248">
        <f t="shared" si="5"/>
        <v>5.684306533981172E-05</v>
      </c>
      <c r="T37" s="247">
        <v>7203</v>
      </c>
      <c r="U37" s="245">
        <v>7465</v>
      </c>
      <c r="V37" s="246">
        <v>7</v>
      </c>
      <c r="W37" s="245">
        <v>4</v>
      </c>
      <c r="X37" s="246">
        <f t="shared" si="6"/>
        <v>14679</v>
      </c>
      <c r="Y37" s="244">
        <f t="shared" si="7"/>
        <v>-0.9970025206076708</v>
      </c>
    </row>
    <row r="38" spans="1:25" s="283" customFormat="1" ht="19.5" customHeight="1">
      <c r="A38" s="292" t="s">
        <v>59</v>
      </c>
      <c r="B38" s="289">
        <f>SUM(B39:B46)</f>
        <v>49163</v>
      </c>
      <c r="C38" s="288">
        <f>SUM(C39:C46)</f>
        <v>44215</v>
      </c>
      <c r="D38" s="287">
        <f>SUM(D39:D46)</f>
        <v>6</v>
      </c>
      <c r="E38" s="288">
        <f>SUM(E39:E46)</f>
        <v>3</v>
      </c>
      <c r="F38" s="287">
        <f t="shared" si="0"/>
        <v>93387</v>
      </c>
      <c r="G38" s="290">
        <f t="shared" si="1"/>
        <v>0.12064553052020448</v>
      </c>
      <c r="H38" s="289">
        <f>SUM(H39:H46)</f>
        <v>52566</v>
      </c>
      <c r="I38" s="288">
        <f>SUM(I39:I46)</f>
        <v>44719</v>
      </c>
      <c r="J38" s="287">
        <f>SUM(J39:J46)</f>
        <v>13</v>
      </c>
      <c r="K38" s="288">
        <f>SUM(K39:K46)</f>
        <v>6</v>
      </c>
      <c r="L38" s="287">
        <f t="shared" si="2"/>
        <v>97304</v>
      </c>
      <c r="M38" s="291">
        <f t="shared" si="3"/>
        <v>-0.0402552824138781</v>
      </c>
      <c r="N38" s="289">
        <f>SUM(N39:N46)</f>
        <v>49163</v>
      </c>
      <c r="O38" s="288">
        <f>SUM(O39:O46)</f>
        <v>44215</v>
      </c>
      <c r="P38" s="287">
        <f>SUM(P39:P46)</f>
        <v>6</v>
      </c>
      <c r="Q38" s="288">
        <f>SUM(Q39:Q46)</f>
        <v>3</v>
      </c>
      <c r="R38" s="287">
        <f t="shared" si="4"/>
        <v>93387</v>
      </c>
      <c r="S38" s="290">
        <f t="shared" si="5"/>
        <v>0.12064553052020448</v>
      </c>
      <c r="T38" s="289">
        <f>SUM(T39:T46)</f>
        <v>52566</v>
      </c>
      <c r="U38" s="288">
        <f>SUM(U39:U46)</f>
        <v>44719</v>
      </c>
      <c r="V38" s="287">
        <f>SUM(V39:V46)</f>
        <v>13</v>
      </c>
      <c r="W38" s="288">
        <f>SUM(W39:W46)</f>
        <v>6</v>
      </c>
      <c r="X38" s="287">
        <f t="shared" si="6"/>
        <v>97304</v>
      </c>
      <c r="Y38" s="284">
        <f t="shared" si="7"/>
        <v>-0.0402552824138781</v>
      </c>
    </row>
    <row r="39" spans="1:25" ht="19.5" customHeight="1">
      <c r="A39" s="250" t="s">
        <v>203</v>
      </c>
      <c r="B39" s="247">
        <v>20035</v>
      </c>
      <c r="C39" s="245">
        <v>20032</v>
      </c>
      <c r="D39" s="246">
        <v>4</v>
      </c>
      <c r="E39" s="245">
        <v>1</v>
      </c>
      <c r="F39" s="246">
        <f t="shared" si="0"/>
        <v>40072</v>
      </c>
      <c r="G39" s="248">
        <f t="shared" si="1"/>
        <v>0.05176852987038489</v>
      </c>
      <c r="H39" s="247">
        <v>18758</v>
      </c>
      <c r="I39" s="245">
        <v>17273</v>
      </c>
      <c r="J39" s="246">
        <v>7</v>
      </c>
      <c r="K39" s="245"/>
      <c r="L39" s="246">
        <f t="shared" si="2"/>
        <v>36038</v>
      </c>
      <c r="M39" s="249">
        <f t="shared" si="3"/>
        <v>0.11193739941173209</v>
      </c>
      <c r="N39" s="247">
        <v>20035</v>
      </c>
      <c r="O39" s="245">
        <v>20032</v>
      </c>
      <c r="P39" s="246">
        <v>4</v>
      </c>
      <c r="Q39" s="245">
        <v>1</v>
      </c>
      <c r="R39" s="246">
        <f t="shared" si="4"/>
        <v>40072</v>
      </c>
      <c r="S39" s="248">
        <f t="shared" si="5"/>
        <v>0.05176852987038489</v>
      </c>
      <c r="T39" s="247">
        <v>18758</v>
      </c>
      <c r="U39" s="245">
        <v>17273</v>
      </c>
      <c r="V39" s="246">
        <v>7</v>
      </c>
      <c r="W39" s="245"/>
      <c r="X39" s="229">
        <f t="shared" si="6"/>
        <v>36038</v>
      </c>
      <c r="Y39" s="244">
        <f t="shared" si="7"/>
        <v>0.11193739941173209</v>
      </c>
    </row>
    <row r="40" spans="1:25" ht="19.5" customHeight="1">
      <c r="A40" s="250" t="s">
        <v>233</v>
      </c>
      <c r="B40" s="247">
        <v>11849</v>
      </c>
      <c r="C40" s="245">
        <v>11014</v>
      </c>
      <c r="D40" s="246">
        <v>0</v>
      </c>
      <c r="E40" s="245">
        <v>0</v>
      </c>
      <c r="F40" s="246">
        <f t="shared" si="0"/>
        <v>22863</v>
      </c>
      <c r="G40" s="248">
        <f t="shared" si="1"/>
        <v>0.02953643188327535</v>
      </c>
      <c r="H40" s="247">
        <v>16015</v>
      </c>
      <c r="I40" s="245">
        <v>14767</v>
      </c>
      <c r="J40" s="246"/>
      <c r="K40" s="245"/>
      <c r="L40" s="246">
        <f t="shared" si="2"/>
        <v>30782</v>
      </c>
      <c r="M40" s="249">
        <f t="shared" si="3"/>
        <v>-0.25726073679423045</v>
      </c>
      <c r="N40" s="247">
        <v>11849</v>
      </c>
      <c r="O40" s="245">
        <v>11014</v>
      </c>
      <c r="P40" s="246"/>
      <c r="Q40" s="245"/>
      <c r="R40" s="246">
        <f t="shared" si="4"/>
        <v>22863</v>
      </c>
      <c r="S40" s="248">
        <f t="shared" si="5"/>
        <v>0.02953643188327535</v>
      </c>
      <c r="T40" s="247">
        <v>16015</v>
      </c>
      <c r="U40" s="245">
        <v>14767</v>
      </c>
      <c r="V40" s="246"/>
      <c r="W40" s="245"/>
      <c r="X40" s="229">
        <f t="shared" si="6"/>
        <v>30782</v>
      </c>
      <c r="Y40" s="244">
        <f t="shared" si="7"/>
        <v>-0.25726073679423045</v>
      </c>
    </row>
    <row r="41" spans="1:25" ht="19.5" customHeight="1">
      <c r="A41" s="250" t="s">
        <v>238</v>
      </c>
      <c r="B41" s="247">
        <v>7189</v>
      </c>
      <c r="C41" s="245">
        <v>6895</v>
      </c>
      <c r="D41" s="246">
        <v>0</v>
      </c>
      <c r="E41" s="245">
        <v>0</v>
      </c>
      <c r="F41" s="246">
        <f aca="true" t="shared" si="8" ref="F41:F46">SUM(B41:E41)</f>
        <v>14084</v>
      </c>
      <c r="G41" s="248">
        <f aca="true" t="shared" si="9" ref="G41:G46">F41/$F$9</f>
        <v>0.01819494846013428</v>
      </c>
      <c r="H41" s="247">
        <v>8069</v>
      </c>
      <c r="I41" s="245">
        <v>7597</v>
      </c>
      <c r="J41" s="246"/>
      <c r="K41" s="245"/>
      <c r="L41" s="246">
        <f aca="true" t="shared" si="10" ref="L41:L46">SUM(H41:K41)</f>
        <v>15666</v>
      </c>
      <c r="M41" s="249">
        <f aca="true" t="shared" si="11" ref="M41:M46">IF(ISERROR(F41/L41-1),"         /0",(F41/L41-1))</f>
        <v>-0.10098302055406616</v>
      </c>
      <c r="N41" s="247">
        <v>7189</v>
      </c>
      <c r="O41" s="245">
        <v>6895</v>
      </c>
      <c r="P41" s="246"/>
      <c r="Q41" s="245"/>
      <c r="R41" s="246">
        <f aca="true" t="shared" si="12" ref="R41:R46">SUM(N41:Q41)</f>
        <v>14084</v>
      </c>
      <c r="S41" s="248">
        <f aca="true" t="shared" si="13" ref="S41:S46">R41/$R$9</f>
        <v>0.01819494846013428</v>
      </c>
      <c r="T41" s="247">
        <v>8069</v>
      </c>
      <c r="U41" s="245">
        <v>7597</v>
      </c>
      <c r="V41" s="246"/>
      <c r="W41" s="245"/>
      <c r="X41" s="229">
        <f aca="true" t="shared" si="14" ref="X41:X46">SUM(T41:W41)</f>
        <v>15666</v>
      </c>
      <c r="Y41" s="244">
        <f aca="true" t="shared" si="15" ref="Y41:Y46">IF(ISERROR(R41/X41-1),"         /0",IF(R41/X41&gt;5,"  *  ",(R41/X41-1)))</f>
        <v>-0.10098302055406616</v>
      </c>
    </row>
    <row r="42" spans="1:25" ht="19.5" customHeight="1">
      <c r="A42" s="250" t="s">
        <v>240</v>
      </c>
      <c r="B42" s="247">
        <v>7012</v>
      </c>
      <c r="C42" s="245">
        <v>6274</v>
      </c>
      <c r="D42" s="246">
        <v>0</v>
      </c>
      <c r="E42" s="245">
        <v>0</v>
      </c>
      <c r="F42" s="246">
        <f t="shared" si="8"/>
        <v>13286</v>
      </c>
      <c r="G42" s="248">
        <f t="shared" si="9"/>
        <v>0.017164021956925877</v>
      </c>
      <c r="H42" s="247">
        <v>6312</v>
      </c>
      <c r="I42" s="245">
        <v>5082</v>
      </c>
      <c r="J42" s="246"/>
      <c r="K42" s="245"/>
      <c r="L42" s="246">
        <f t="shared" si="10"/>
        <v>11394</v>
      </c>
      <c r="M42" s="249">
        <f t="shared" si="11"/>
        <v>0.16605230823240302</v>
      </c>
      <c r="N42" s="247">
        <v>7012</v>
      </c>
      <c r="O42" s="245">
        <v>6274</v>
      </c>
      <c r="P42" s="246"/>
      <c r="Q42" s="245"/>
      <c r="R42" s="246">
        <f t="shared" si="12"/>
        <v>13286</v>
      </c>
      <c r="S42" s="248">
        <f t="shared" si="13"/>
        <v>0.017164021956925877</v>
      </c>
      <c r="T42" s="247">
        <v>6312</v>
      </c>
      <c r="U42" s="245">
        <v>5082</v>
      </c>
      <c r="V42" s="246"/>
      <c r="W42" s="245"/>
      <c r="X42" s="229">
        <f t="shared" si="14"/>
        <v>11394</v>
      </c>
      <c r="Y42" s="244">
        <f t="shared" si="15"/>
        <v>0.16605230823240302</v>
      </c>
    </row>
    <row r="43" spans="1:25" ht="19.5" customHeight="1">
      <c r="A43" s="250" t="s">
        <v>229</v>
      </c>
      <c r="B43" s="247">
        <v>1445</v>
      </c>
      <c r="C43" s="245">
        <v>0</v>
      </c>
      <c r="D43" s="246">
        <v>0</v>
      </c>
      <c r="E43" s="245">
        <v>0</v>
      </c>
      <c r="F43" s="246">
        <f t="shared" si="8"/>
        <v>1445</v>
      </c>
      <c r="G43" s="248">
        <f t="shared" si="9"/>
        <v>0.0018667779412733622</v>
      </c>
      <c r="H43" s="247">
        <v>1692</v>
      </c>
      <c r="I43" s="245"/>
      <c r="J43" s="246"/>
      <c r="K43" s="245"/>
      <c r="L43" s="246">
        <f t="shared" si="10"/>
        <v>1692</v>
      </c>
      <c r="M43" s="249">
        <f t="shared" si="11"/>
        <v>-0.14598108747044913</v>
      </c>
      <c r="N43" s="247">
        <v>1445</v>
      </c>
      <c r="O43" s="245"/>
      <c r="P43" s="246"/>
      <c r="Q43" s="245"/>
      <c r="R43" s="246">
        <f t="shared" si="12"/>
        <v>1445</v>
      </c>
      <c r="S43" s="248">
        <f t="shared" si="13"/>
        <v>0.0018667779412733622</v>
      </c>
      <c r="T43" s="247">
        <v>1692</v>
      </c>
      <c r="U43" s="245"/>
      <c r="V43" s="246"/>
      <c r="W43" s="245"/>
      <c r="X43" s="229">
        <f t="shared" si="14"/>
        <v>1692</v>
      </c>
      <c r="Y43" s="244">
        <f t="shared" si="15"/>
        <v>-0.14598108747044913</v>
      </c>
    </row>
    <row r="44" spans="1:25" ht="19.5" customHeight="1">
      <c r="A44" s="250" t="s">
        <v>235</v>
      </c>
      <c r="B44" s="247">
        <v>812</v>
      </c>
      <c r="C44" s="245">
        <v>0</v>
      </c>
      <c r="D44" s="246">
        <v>0</v>
      </c>
      <c r="E44" s="245">
        <v>0</v>
      </c>
      <c r="F44" s="246">
        <f t="shared" si="8"/>
        <v>812</v>
      </c>
      <c r="G44" s="248">
        <f t="shared" si="9"/>
        <v>0.0010490129330892526</v>
      </c>
      <c r="H44" s="247"/>
      <c r="I44" s="245"/>
      <c r="J44" s="246"/>
      <c r="K44" s="245"/>
      <c r="L44" s="246">
        <f t="shared" si="10"/>
        <v>0</v>
      </c>
      <c r="M44" s="249" t="str">
        <f t="shared" si="11"/>
        <v>         /0</v>
      </c>
      <c r="N44" s="247">
        <v>812</v>
      </c>
      <c r="O44" s="245"/>
      <c r="P44" s="246"/>
      <c r="Q44" s="245"/>
      <c r="R44" s="246">
        <f t="shared" si="12"/>
        <v>812</v>
      </c>
      <c r="S44" s="248">
        <f t="shared" si="13"/>
        <v>0.0010490129330892526</v>
      </c>
      <c r="T44" s="247"/>
      <c r="U44" s="245"/>
      <c r="V44" s="246"/>
      <c r="W44" s="245"/>
      <c r="X44" s="229">
        <f t="shared" si="14"/>
        <v>0</v>
      </c>
      <c r="Y44" s="244" t="str">
        <f t="shared" si="15"/>
        <v>         /0</v>
      </c>
    </row>
    <row r="45" spans="1:25" ht="19.5" customHeight="1">
      <c r="A45" s="250" t="s">
        <v>241</v>
      </c>
      <c r="B45" s="247">
        <v>696</v>
      </c>
      <c r="C45" s="245">
        <v>0</v>
      </c>
      <c r="D45" s="246">
        <v>0</v>
      </c>
      <c r="E45" s="245">
        <v>0</v>
      </c>
      <c r="F45" s="246">
        <f t="shared" si="8"/>
        <v>696</v>
      </c>
      <c r="G45" s="248">
        <f t="shared" si="9"/>
        <v>0.0008991539426479308</v>
      </c>
      <c r="H45" s="247">
        <v>446</v>
      </c>
      <c r="I45" s="245"/>
      <c r="J45" s="246"/>
      <c r="K45" s="245"/>
      <c r="L45" s="246">
        <f t="shared" si="10"/>
        <v>446</v>
      </c>
      <c r="M45" s="249">
        <f t="shared" si="11"/>
        <v>0.5605381165919283</v>
      </c>
      <c r="N45" s="247">
        <v>696</v>
      </c>
      <c r="O45" s="245"/>
      <c r="P45" s="246"/>
      <c r="Q45" s="245"/>
      <c r="R45" s="246">
        <f t="shared" si="12"/>
        <v>696</v>
      </c>
      <c r="S45" s="248">
        <f t="shared" si="13"/>
        <v>0.0008991539426479308</v>
      </c>
      <c r="T45" s="247">
        <v>446</v>
      </c>
      <c r="U45" s="245"/>
      <c r="V45" s="246"/>
      <c r="W45" s="245"/>
      <c r="X45" s="229">
        <f t="shared" si="14"/>
        <v>446</v>
      </c>
      <c r="Y45" s="244">
        <f t="shared" si="15"/>
        <v>0.5605381165919283</v>
      </c>
    </row>
    <row r="46" spans="1:25" ht="19.5" customHeight="1" thickBot="1">
      <c r="A46" s="250" t="s">
        <v>218</v>
      </c>
      <c r="B46" s="247">
        <v>125</v>
      </c>
      <c r="C46" s="245">
        <v>0</v>
      </c>
      <c r="D46" s="246">
        <v>2</v>
      </c>
      <c r="E46" s="245">
        <v>2</v>
      </c>
      <c r="F46" s="246">
        <f t="shared" si="8"/>
        <v>129</v>
      </c>
      <c r="G46" s="248">
        <f t="shared" si="9"/>
        <v>0.0001666535324735389</v>
      </c>
      <c r="H46" s="247">
        <v>1274</v>
      </c>
      <c r="I46" s="245">
        <v>0</v>
      </c>
      <c r="J46" s="246">
        <v>6</v>
      </c>
      <c r="K46" s="245">
        <v>6</v>
      </c>
      <c r="L46" s="246">
        <f t="shared" si="10"/>
        <v>1286</v>
      </c>
      <c r="M46" s="249">
        <f t="shared" si="11"/>
        <v>-0.8996889580093312</v>
      </c>
      <c r="N46" s="247">
        <v>125</v>
      </c>
      <c r="O46" s="245">
        <v>0</v>
      </c>
      <c r="P46" s="246">
        <v>2</v>
      </c>
      <c r="Q46" s="245">
        <v>2</v>
      </c>
      <c r="R46" s="246">
        <f t="shared" si="12"/>
        <v>129</v>
      </c>
      <c r="S46" s="248">
        <f t="shared" si="13"/>
        <v>0.0001666535324735389</v>
      </c>
      <c r="T46" s="247">
        <v>1274</v>
      </c>
      <c r="U46" s="245">
        <v>0</v>
      </c>
      <c r="V46" s="246">
        <v>6</v>
      </c>
      <c r="W46" s="245">
        <v>6</v>
      </c>
      <c r="X46" s="229">
        <f t="shared" si="14"/>
        <v>1286</v>
      </c>
      <c r="Y46" s="244">
        <f t="shared" si="15"/>
        <v>-0.8996889580093312</v>
      </c>
    </row>
    <row r="47" spans="1:25" s="283" customFormat="1" ht="19.5" customHeight="1">
      <c r="A47" s="292" t="s">
        <v>58</v>
      </c>
      <c r="B47" s="289">
        <f>SUM(B48:B54)</f>
        <v>100552</v>
      </c>
      <c r="C47" s="288">
        <f>SUM(C48:C54)</f>
        <v>94577</v>
      </c>
      <c r="D47" s="287">
        <f>SUM(D48:D54)</f>
        <v>5713</v>
      </c>
      <c r="E47" s="288">
        <f>SUM(E48:E54)</f>
        <v>6225</v>
      </c>
      <c r="F47" s="287">
        <f aca="true" t="shared" si="16" ref="F47:F63">SUM(B47:E47)</f>
        <v>207067</v>
      </c>
      <c r="G47" s="290">
        <f aca="true" t="shared" si="17" ref="G47:G63">F47/$F$9</f>
        <v>0.26750734115269986</v>
      </c>
      <c r="H47" s="289">
        <f>SUM(H48:H54)</f>
        <v>92885</v>
      </c>
      <c r="I47" s="288">
        <f>SUM(I48:I54)</f>
        <v>82849</v>
      </c>
      <c r="J47" s="287">
        <f>SUM(J48:J54)</f>
        <v>1825</v>
      </c>
      <c r="K47" s="288">
        <f>SUM(K48:K54)</f>
        <v>1853</v>
      </c>
      <c r="L47" s="287">
        <f aca="true" t="shared" si="18" ref="L47:L63">SUM(H47:K47)</f>
        <v>179412</v>
      </c>
      <c r="M47" s="291">
        <f aca="true" t="shared" si="19" ref="M47:M63">IF(ISERROR(F47/L47-1),"         /0",(F47/L47-1))</f>
        <v>0.15414242079682516</v>
      </c>
      <c r="N47" s="289">
        <f>SUM(N48:N54)</f>
        <v>100552</v>
      </c>
      <c r="O47" s="288">
        <f>SUM(O48:O54)</f>
        <v>94577</v>
      </c>
      <c r="P47" s="287">
        <f>SUM(P48:P54)</f>
        <v>5713</v>
      </c>
      <c r="Q47" s="288">
        <f>SUM(Q48:Q54)</f>
        <v>6225</v>
      </c>
      <c r="R47" s="287">
        <f aca="true" t="shared" si="20" ref="R47:R63">SUM(N47:Q47)</f>
        <v>207067</v>
      </c>
      <c r="S47" s="290">
        <f aca="true" t="shared" si="21" ref="S47:S63">R47/$R$9</f>
        <v>0.26750734115269986</v>
      </c>
      <c r="T47" s="289">
        <f>SUM(T48:T54)</f>
        <v>92885</v>
      </c>
      <c r="U47" s="288">
        <f>SUM(U48:U54)</f>
        <v>82849</v>
      </c>
      <c r="V47" s="287">
        <f>SUM(V48:V54)</f>
        <v>1825</v>
      </c>
      <c r="W47" s="288">
        <f>SUM(W48:W54)</f>
        <v>1853</v>
      </c>
      <c r="X47" s="287">
        <f aca="true" t="shared" si="22" ref="X47:X63">SUM(T47:W47)</f>
        <v>179412</v>
      </c>
      <c r="Y47" s="284">
        <f aca="true" t="shared" si="23" ref="Y47:Y63">IF(ISERROR(R47/X47-1),"         /0",IF(R47/X47&gt;5,"  *  ",(R47/X47-1)))</f>
        <v>0.15414242079682516</v>
      </c>
    </row>
    <row r="48" spans="1:25" s="220" customFormat="1" ht="19.5" customHeight="1">
      <c r="A48" s="235" t="s">
        <v>206</v>
      </c>
      <c r="B48" s="233">
        <v>56943</v>
      </c>
      <c r="C48" s="230">
        <v>53790</v>
      </c>
      <c r="D48" s="229">
        <v>389</v>
      </c>
      <c r="E48" s="230">
        <v>631</v>
      </c>
      <c r="F48" s="229">
        <f t="shared" si="16"/>
        <v>111753</v>
      </c>
      <c r="G48" s="232">
        <f t="shared" si="17"/>
        <v>0.14437234274818134</v>
      </c>
      <c r="H48" s="233">
        <v>53568</v>
      </c>
      <c r="I48" s="230">
        <v>46491</v>
      </c>
      <c r="J48" s="229">
        <v>849</v>
      </c>
      <c r="K48" s="230">
        <v>1301</v>
      </c>
      <c r="L48" s="229">
        <f t="shared" si="18"/>
        <v>102209</v>
      </c>
      <c r="M48" s="234">
        <f t="shared" si="19"/>
        <v>0.09337729554148844</v>
      </c>
      <c r="N48" s="233">
        <v>56943</v>
      </c>
      <c r="O48" s="230">
        <v>53790</v>
      </c>
      <c r="P48" s="229">
        <v>389</v>
      </c>
      <c r="Q48" s="230">
        <v>631</v>
      </c>
      <c r="R48" s="229">
        <f t="shared" si="20"/>
        <v>111753</v>
      </c>
      <c r="S48" s="232">
        <f t="shared" si="21"/>
        <v>0.14437234274818134</v>
      </c>
      <c r="T48" s="231">
        <v>53568</v>
      </c>
      <c r="U48" s="230">
        <v>46491</v>
      </c>
      <c r="V48" s="229">
        <v>849</v>
      </c>
      <c r="W48" s="230">
        <v>1301</v>
      </c>
      <c r="X48" s="229">
        <f t="shared" si="22"/>
        <v>102209</v>
      </c>
      <c r="Y48" s="228">
        <f t="shared" si="23"/>
        <v>0.09337729554148844</v>
      </c>
    </row>
    <row r="49" spans="1:25" s="220" customFormat="1" ht="19.5" customHeight="1">
      <c r="A49" s="235" t="s">
        <v>203</v>
      </c>
      <c r="B49" s="233">
        <v>25596</v>
      </c>
      <c r="C49" s="230">
        <v>24859</v>
      </c>
      <c r="D49" s="229">
        <v>4459</v>
      </c>
      <c r="E49" s="230">
        <v>4870</v>
      </c>
      <c r="F49" s="229">
        <f aca="true" t="shared" si="24" ref="F49:F54">SUM(B49:E49)</f>
        <v>59784</v>
      </c>
      <c r="G49" s="232">
        <f aca="true" t="shared" si="25" ref="G49:G54">F49/$F$9</f>
        <v>0.07723422314262054</v>
      </c>
      <c r="H49" s="233">
        <v>24649</v>
      </c>
      <c r="I49" s="230">
        <v>21616</v>
      </c>
      <c r="J49" s="229">
        <v>66</v>
      </c>
      <c r="K49" s="230"/>
      <c r="L49" s="229">
        <f aca="true" t="shared" si="26" ref="L49:L54">SUM(H49:K49)</f>
        <v>46331</v>
      </c>
      <c r="M49" s="234">
        <f aca="true" t="shared" si="27" ref="M49:M54">IF(ISERROR(F49/L49-1),"         /0",(F49/L49-1))</f>
        <v>0.2903671407912629</v>
      </c>
      <c r="N49" s="233">
        <v>25596</v>
      </c>
      <c r="O49" s="230">
        <v>24859</v>
      </c>
      <c r="P49" s="229">
        <v>4459</v>
      </c>
      <c r="Q49" s="230">
        <v>4870</v>
      </c>
      <c r="R49" s="229">
        <f aca="true" t="shared" si="28" ref="R49:R54">SUM(N49:Q49)</f>
        <v>59784</v>
      </c>
      <c r="S49" s="232">
        <f aca="true" t="shared" si="29" ref="S49:S54">R49/$R$9</f>
        <v>0.07723422314262054</v>
      </c>
      <c r="T49" s="231">
        <v>24649</v>
      </c>
      <c r="U49" s="230">
        <v>21616</v>
      </c>
      <c r="V49" s="229">
        <v>66</v>
      </c>
      <c r="W49" s="230"/>
      <c r="X49" s="229">
        <f aca="true" t="shared" si="30" ref="X49:X54">SUM(T49:W49)</f>
        <v>46331</v>
      </c>
      <c r="Y49" s="228">
        <f aca="true" t="shared" si="31" ref="Y49:Y54">IF(ISERROR(R49/X49-1),"         /0",IF(R49/X49&gt;5,"  *  ",(R49/X49-1)))</f>
        <v>0.2903671407912629</v>
      </c>
    </row>
    <row r="50" spans="1:25" s="220" customFormat="1" ht="19.5" customHeight="1">
      <c r="A50" s="235" t="s">
        <v>237</v>
      </c>
      <c r="B50" s="233">
        <v>5424</v>
      </c>
      <c r="C50" s="230">
        <v>4955</v>
      </c>
      <c r="D50" s="229">
        <v>713</v>
      </c>
      <c r="E50" s="230">
        <v>717</v>
      </c>
      <c r="F50" s="229">
        <f t="shared" si="24"/>
        <v>11809</v>
      </c>
      <c r="G50" s="232">
        <f t="shared" si="25"/>
        <v>0.015255903604496286</v>
      </c>
      <c r="H50" s="233">
        <v>6773</v>
      </c>
      <c r="I50" s="230">
        <v>6514</v>
      </c>
      <c r="J50" s="229">
        <v>811</v>
      </c>
      <c r="K50" s="230">
        <v>515</v>
      </c>
      <c r="L50" s="229">
        <f t="shared" si="26"/>
        <v>14613</v>
      </c>
      <c r="M50" s="234">
        <f t="shared" si="27"/>
        <v>-0.19188393895846168</v>
      </c>
      <c r="N50" s="233">
        <v>5424</v>
      </c>
      <c r="O50" s="230">
        <v>4955</v>
      </c>
      <c r="P50" s="229">
        <v>713</v>
      </c>
      <c r="Q50" s="230">
        <v>717</v>
      </c>
      <c r="R50" s="229">
        <f t="shared" si="28"/>
        <v>11809</v>
      </c>
      <c r="S50" s="232">
        <f t="shared" si="29"/>
        <v>0.015255903604496286</v>
      </c>
      <c r="T50" s="231">
        <v>6773</v>
      </c>
      <c r="U50" s="230">
        <v>6514</v>
      </c>
      <c r="V50" s="229">
        <v>811</v>
      </c>
      <c r="W50" s="230">
        <v>515</v>
      </c>
      <c r="X50" s="229">
        <f t="shared" si="30"/>
        <v>14613</v>
      </c>
      <c r="Y50" s="228">
        <f t="shared" si="31"/>
        <v>-0.19188393895846168</v>
      </c>
    </row>
    <row r="51" spans="1:25" s="220" customFormat="1" ht="19.5" customHeight="1">
      <c r="A51" s="235" t="s">
        <v>244</v>
      </c>
      <c r="B51" s="233">
        <v>4046</v>
      </c>
      <c r="C51" s="230">
        <v>4596</v>
      </c>
      <c r="D51" s="229">
        <v>138</v>
      </c>
      <c r="E51" s="230">
        <v>0</v>
      </c>
      <c r="F51" s="229">
        <f t="shared" si="24"/>
        <v>8780</v>
      </c>
      <c r="G51" s="232">
        <f t="shared" si="25"/>
        <v>0.011342775310989702</v>
      </c>
      <c r="H51" s="233">
        <v>3182</v>
      </c>
      <c r="I51" s="230">
        <v>3393</v>
      </c>
      <c r="J51" s="229"/>
      <c r="K51" s="230"/>
      <c r="L51" s="229">
        <f t="shared" si="26"/>
        <v>6575</v>
      </c>
      <c r="M51" s="234">
        <f t="shared" si="27"/>
        <v>0.33536121673003794</v>
      </c>
      <c r="N51" s="233">
        <v>4046</v>
      </c>
      <c r="O51" s="230">
        <v>4596</v>
      </c>
      <c r="P51" s="229">
        <v>138</v>
      </c>
      <c r="Q51" s="230"/>
      <c r="R51" s="229">
        <f t="shared" si="28"/>
        <v>8780</v>
      </c>
      <c r="S51" s="232">
        <f t="shared" si="29"/>
        <v>0.011342775310989702</v>
      </c>
      <c r="T51" s="231">
        <v>3182</v>
      </c>
      <c r="U51" s="230">
        <v>3393</v>
      </c>
      <c r="V51" s="229"/>
      <c r="W51" s="230"/>
      <c r="X51" s="229">
        <f t="shared" si="30"/>
        <v>6575</v>
      </c>
      <c r="Y51" s="228">
        <f t="shared" si="31"/>
        <v>0.33536121673003794</v>
      </c>
    </row>
    <row r="52" spans="1:25" s="220" customFormat="1" ht="19.5" customHeight="1">
      <c r="A52" s="235" t="s">
        <v>239</v>
      </c>
      <c r="B52" s="233">
        <v>5083</v>
      </c>
      <c r="C52" s="230">
        <v>3289</v>
      </c>
      <c r="D52" s="229">
        <v>0</v>
      </c>
      <c r="E52" s="230">
        <v>0</v>
      </c>
      <c r="F52" s="229">
        <f t="shared" si="24"/>
        <v>8372</v>
      </c>
      <c r="G52" s="232">
        <f t="shared" si="25"/>
        <v>0.010815685068747811</v>
      </c>
      <c r="H52" s="233">
        <v>3577</v>
      </c>
      <c r="I52" s="230">
        <v>3949</v>
      </c>
      <c r="J52" s="229"/>
      <c r="K52" s="230"/>
      <c r="L52" s="229">
        <f t="shared" si="26"/>
        <v>7526</v>
      </c>
      <c r="M52" s="234">
        <f t="shared" si="27"/>
        <v>0.1124103109221366</v>
      </c>
      <c r="N52" s="233">
        <v>5083</v>
      </c>
      <c r="O52" s="230">
        <v>3289</v>
      </c>
      <c r="P52" s="229"/>
      <c r="Q52" s="230"/>
      <c r="R52" s="229">
        <f t="shared" si="28"/>
        <v>8372</v>
      </c>
      <c r="S52" s="232">
        <f t="shared" si="29"/>
        <v>0.010815685068747811</v>
      </c>
      <c r="T52" s="231">
        <v>3577</v>
      </c>
      <c r="U52" s="230">
        <v>3949</v>
      </c>
      <c r="V52" s="229"/>
      <c r="W52" s="230"/>
      <c r="X52" s="229">
        <f t="shared" si="30"/>
        <v>7526</v>
      </c>
      <c r="Y52" s="228">
        <f t="shared" si="31"/>
        <v>0.1124103109221366</v>
      </c>
    </row>
    <row r="53" spans="1:25" s="220" customFormat="1" ht="19.5" customHeight="1">
      <c r="A53" s="235" t="s">
        <v>243</v>
      </c>
      <c r="B53" s="233">
        <v>3174</v>
      </c>
      <c r="C53" s="230">
        <v>3056</v>
      </c>
      <c r="D53" s="229">
        <v>0</v>
      </c>
      <c r="E53" s="230">
        <v>0</v>
      </c>
      <c r="F53" s="229">
        <f t="shared" si="24"/>
        <v>6230</v>
      </c>
      <c r="G53" s="232">
        <f t="shared" si="25"/>
        <v>0.008048461296977887</v>
      </c>
      <c r="H53" s="233">
        <v>963</v>
      </c>
      <c r="I53" s="230">
        <v>886</v>
      </c>
      <c r="J53" s="229"/>
      <c r="K53" s="230"/>
      <c r="L53" s="229">
        <f t="shared" si="26"/>
        <v>1849</v>
      </c>
      <c r="M53" s="234">
        <f t="shared" si="27"/>
        <v>2.3693888588426177</v>
      </c>
      <c r="N53" s="233">
        <v>3174</v>
      </c>
      <c r="O53" s="230">
        <v>3056</v>
      </c>
      <c r="P53" s="229"/>
      <c r="Q53" s="230"/>
      <c r="R53" s="229">
        <f t="shared" si="28"/>
        <v>6230</v>
      </c>
      <c r="S53" s="232">
        <f t="shared" si="29"/>
        <v>0.008048461296977887</v>
      </c>
      <c r="T53" s="231">
        <v>963</v>
      </c>
      <c r="U53" s="230">
        <v>886</v>
      </c>
      <c r="V53" s="229"/>
      <c r="W53" s="230"/>
      <c r="X53" s="229">
        <f t="shared" si="30"/>
        <v>1849</v>
      </c>
      <c r="Y53" s="228">
        <f t="shared" si="31"/>
        <v>2.3693888588426177</v>
      </c>
    </row>
    <row r="54" spans="1:25" s="220" customFormat="1" ht="19.5" customHeight="1" thickBot="1">
      <c r="A54" s="235" t="s">
        <v>218</v>
      </c>
      <c r="B54" s="233">
        <v>286</v>
      </c>
      <c r="C54" s="230">
        <v>32</v>
      </c>
      <c r="D54" s="229">
        <v>14</v>
      </c>
      <c r="E54" s="230">
        <v>7</v>
      </c>
      <c r="F54" s="229">
        <f t="shared" si="24"/>
        <v>339</v>
      </c>
      <c r="G54" s="232">
        <f t="shared" si="25"/>
        <v>0.0004379499806862767</v>
      </c>
      <c r="H54" s="233">
        <v>173</v>
      </c>
      <c r="I54" s="230">
        <v>0</v>
      </c>
      <c r="J54" s="229">
        <v>99</v>
      </c>
      <c r="K54" s="230">
        <v>37</v>
      </c>
      <c r="L54" s="229">
        <f t="shared" si="26"/>
        <v>309</v>
      </c>
      <c r="M54" s="234">
        <f t="shared" si="27"/>
        <v>0.09708737864077666</v>
      </c>
      <c r="N54" s="233">
        <v>286</v>
      </c>
      <c r="O54" s="230">
        <v>32</v>
      </c>
      <c r="P54" s="229">
        <v>14</v>
      </c>
      <c r="Q54" s="230">
        <v>7</v>
      </c>
      <c r="R54" s="229">
        <f t="shared" si="28"/>
        <v>339</v>
      </c>
      <c r="S54" s="232">
        <f t="shared" si="29"/>
        <v>0.0004379499806862767</v>
      </c>
      <c r="T54" s="231">
        <v>173</v>
      </c>
      <c r="U54" s="230">
        <v>0</v>
      </c>
      <c r="V54" s="229">
        <v>99</v>
      </c>
      <c r="W54" s="230">
        <v>37</v>
      </c>
      <c r="X54" s="229">
        <f t="shared" si="30"/>
        <v>309</v>
      </c>
      <c r="Y54" s="228">
        <f t="shared" si="31"/>
        <v>0.09708737864077666</v>
      </c>
    </row>
    <row r="55" spans="1:25" s="283" customFormat="1" ht="19.5" customHeight="1">
      <c r="A55" s="292" t="s">
        <v>57</v>
      </c>
      <c r="B55" s="289">
        <f>SUM(B56:B62)</f>
        <v>8214</v>
      </c>
      <c r="C55" s="288">
        <f>SUM(C56:C62)</f>
        <v>8148</v>
      </c>
      <c r="D55" s="287">
        <f>SUM(D56:D62)</f>
        <v>154</v>
      </c>
      <c r="E55" s="288">
        <f>SUM(E56:E62)</f>
        <v>261</v>
      </c>
      <c r="F55" s="287">
        <f t="shared" si="16"/>
        <v>16777</v>
      </c>
      <c r="G55" s="290">
        <f t="shared" si="17"/>
        <v>0.021674002436500483</v>
      </c>
      <c r="H55" s="289">
        <f>SUM(H56:H62)</f>
        <v>7039</v>
      </c>
      <c r="I55" s="288">
        <f>SUM(I56:I62)</f>
        <v>6429</v>
      </c>
      <c r="J55" s="287">
        <f>SUM(J56:J62)</f>
        <v>172</v>
      </c>
      <c r="K55" s="288">
        <f>SUM(K56:K62)</f>
        <v>148</v>
      </c>
      <c r="L55" s="287">
        <f t="shared" si="18"/>
        <v>13788</v>
      </c>
      <c r="M55" s="291">
        <f t="shared" si="19"/>
        <v>0.21678270960255297</v>
      </c>
      <c r="N55" s="289">
        <f>SUM(N56:N62)</f>
        <v>8214</v>
      </c>
      <c r="O55" s="288">
        <f>SUM(O56:O62)</f>
        <v>8148</v>
      </c>
      <c r="P55" s="287">
        <f>SUM(P56:P62)</f>
        <v>154</v>
      </c>
      <c r="Q55" s="288">
        <f>SUM(Q56:Q62)</f>
        <v>261</v>
      </c>
      <c r="R55" s="287">
        <f t="shared" si="20"/>
        <v>16777</v>
      </c>
      <c r="S55" s="290">
        <f t="shared" si="21"/>
        <v>0.021674002436500483</v>
      </c>
      <c r="T55" s="289">
        <f>SUM(T56:T62)</f>
        <v>7039</v>
      </c>
      <c r="U55" s="288">
        <f>SUM(U56:U62)</f>
        <v>6429</v>
      </c>
      <c r="V55" s="287">
        <f>SUM(V56:V62)</f>
        <v>172</v>
      </c>
      <c r="W55" s="288">
        <f>SUM(W56:W62)</f>
        <v>148</v>
      </c>
      <c r="X55" s="287">
        <f t="shared" si="22"/>
        <v>13788</v>
      </c>
      <c r="Y55" s="284">
        <f t="shared" si="23"/>
        <v>0.21678270960255297</v>
      </c>
    </row>
    <row r="56" spans="1:25" ht="19.5" customHeight="1">
      <c r="A56" s="235" t="s">
        <v>203</v>
      </c>
      <c r="B56" s="233">
        <v>5436</v>
      </c>
      <c r="C56" s="230">
        <v>5243</v>
      </c>
      <c r="D56" s="229">
        <v>1</v>
      </c>
      <c r="E56" s="230">
        <v>0</v>
      </c>
      <c r="F56" s="229">
        <f t="shared" si="16"/>
        <v>10680</v>
      </c>
      <c r="G56" s="232">
        <f t="shared" si="17"/>
        <v>0.013797362223390662</v>
      </c>
      <c r="H56" s="233">
        <v>4327</v>
      </c>
      <c r="I56" s="230">
        <v>4065</v>
      </c>
      <c r="J56" s="229">
        <v>164</v>
      </c>
      <c r="K56" s="230">
        <v>148</v>
      </c>
      <c r="L56" s="229">
        <f t="shared" si="18"/>
        <v>8704</v>
      </c>
      <c r="M56" s="234">
        <f t="shared" si="19"/>
        <v>0.22702205882352944</v>
      </c>
      <c r="N56" s="233">
        <v>5436</v>
      </c>
      <c r="O56" s="230">
        <v>5243</v>
      </c>
      <c r="P56" s="229">
        <v>1</v>
      </c>
      <c r="Q56" s="230"/>
      <c r="R56" s="229">
        <f t="shared" si="20"/>
        <v>10680</v>
      </c>
      <c r="S56" s="232">
        <f t="shared" si="21"/>
        <v>0.013797362223390662</v>
      </c>
      <c r="T56" s="231">
        <v>4327</v>
      </c>
      <c r="U56" s="230">
        <v>4065</v>
      </c>
      <c r="V56" s="229">
        <v>164</v>
      </c>
      <c r="W56" s="230">
        <v>148</v>
      </c>
      <c r="X56" s="229">
        <f t="shared" si="22"/>
        <v>8704</v>
      </c>
      <c r="Y56" s="228">
        <f t="shared" si="23"/>
        <v>0.22702205882352944</v>
      </c>
    </row>
    <row r="57" spans="1:25" ht="19.5" customHeight="1">
      <c r="A57" s="235" t="s">
        <v>249</v>
      </c>
      <c r="B57" s="233">
        <v>472</v>
      </c>
      <c r="C57" s="230">
        <v>839</v>
      </c>
      <c r="D57" s="229">
        <v>148</v>
      </c>
      <c r="E57" s="230">
        <v>259</v>
      </c>
      <c r="F57" s="229">
        <f t="shared" si="16"/>
        <v>1718</v>
      </c>
      <c r="G57" s="232">
        <f t="shared" si="17"/>
        <v>0.0022194633239499212</v>
      </c>
      <c r="H57" s="233">
        <v>605</v>
      </c>
      <c r="I57" s="230">
        <v>848</v>
      </c>
      <c r="J57" s="229"/>
      <c r="K57" s="230"/>
      <c r="L57" s="229">
        <f t="shared" si="18"/>
        <v>1453</v>
      </c>
      <c r="M57" s="234">
        <f t="shared" si="19"/>
        <v>0.182381280110117</v>
      </c>
      <c r="N57" s="233">
        <v>472</v>
      </c>
      <c r="O57" s="230">
        <v>839</v>
      </c>
      <c r="P57" s="229">
        <v>148</v>
      </c>
      <c r="Q57" s="230">
        <v>259</v>
      </c>
      <c r="R57" s="229">
        <f t="shared" si="20"/>
        <v>1718</v>
      </c>
      <c r="S57" s="232">
        <f t="shared" si="21"/>
        <v>0.0022194633239499212</v>
      </c>
      <c r="T57" s="231">
        <v>605</v>
      </c>
      <c r="U57" s="230">
        <v>848</v>
      </c>
      <c r="V57" s="229"/>
      <c r="W57" s="230"/>
      <c r="X57" s="229">
        <f t="shared" si="22"/>
        <v>1453</v>
      </c>
      <c r="Y57" s="228">
        <f t="shared" si="23"/>
        <v>0.182381280110117</v>
      </c>
    </row>
    <row r="58" spans="1:25" ht="19.5" customHeight="1">
      <c r="A58" s="235" t="s">
        <v>250</v>
      </c>
      <c r="B58" s="233">
        <v>942</v>
      </c>
      <c r="C58" s="230">
        <v>650</v>
      </c>
      <c r="D58" s="229">
        <v>0</v>
      </c>
      <c r="E58" s="230">
        <v>0</v>
      </c>
      <c r="F58" s="229">
        <f>SUM(B58:E58)</f>
        <v>1592</v>
      </c>
      <c r="G58" s="232">
        <f>F58/$F$9</f>
        <v>0.0020566854550222785</v>
      </c>
      <c r="H58" s="233">
        <v>442</v>
      </c>
      <c r="I58" s="230">
        <v>307</v>
      </c>
      <c r="J58" s="229"/>
      <c r="K58" s="230"/>
      <c r="L58" s="229">
        <f>SUM(H58:K58)</f>
        <v>749</v>
      </c>
      <c r="M58" s="234">
        <f>IF(ISERROR(F58/L58-1),"         /0",(F58/L58-1))</f>
        <v>1.1255006675567425</v>
      </c>
      <c r="N58" s="233">
        <v>942</v>
      </c>
      <c r="O58" s="230">
        <v>650</v>
      </c>
      <c r="P58" s="229"/>
      <c r="Q58" s="230"/>
      <c r="R58" s="229">
        <f>SUM(N58:Q58)</f>
        <v>1592</v>
      </c>
      <c r="S58" s="232">
        <f>R58/$R$9</f>
        <v>0.0020566854550222785</v>
      </c>
      <c r="T58" s="231">
        <v>442</v>
      </c>
      <c r="U58" s="230">
        <v>307</v>
      </c>
      <c r="V58" s="229"/>
      <c r="W58" s="230"/>
      <c r="X58" s="229">
        <f>SUM(T58:W58)</f>
        <v>749</v>
      </c>
      <c r="Y58" s="228">
        <f>IF(ISERROR(R58/X58-1),"         /0",IF(R58/X58&gt;5,"  *  ",(R58/X58-1)))</f>
        <v>1.1255006675567425</v>
      </c>
    </row>
    <row r="59" spans="1:25" ht="19.5" customHeight="1">
      <c r="A59" s="235" t="s">
        <v>251</v>
      </c>
      <c r="B59" s="233">
        <v>770</v>
      </c>
      <c r="C59" s="230">
        <v>691</v>
      </c>
      <c r="D59" s="229">
        <v>0</v>
      </c>
      <c r="E59" s="230">
        <v>0</v>
      </c>
      <c r="F59" s="229">
        <f>SUM(B59:E59)</f>
        <v>1461</v>
      </c>
      <c r="G59" s="232">
        <f>F59/$F$9</f>
        <v>0.0018874481468514755</v>
      </c>
      <c r="H59" s="233">
        <v>843</v>
      </c>
      <c r="I59" s="230">
        <v>684</v>
      </c>
      <c r="J59" s="229"/>
      <c r="K59" s="230"/>
      <c r="L59" s="229">
        <f>SUM(H59:K59)</f>
        <v>1527</v>
      </c>
      <c r="M59" s="234">
        <f>IF(ISERROR(F59/L59-1),"         /0",(F59/L59-1))</f>
        <v>-0.04322200392927311</v>
      </c>
      <c r="N59" s="233">
        <v>770</v>
      </c>
      <c r="O59" s="230">
        <v>691</v>
      </c>
      <c r="P59" s="229"/>
      <c r="Q59" s="230"/>
      <c r="R59" s="229">
        <f>SUM(N59:Q59)</f>
        <v>1461</v>
      </c>
      <c r="S59" s="232">
        <f>R59/$R$9</f>
        <v>0.0018874481468514755</v>
      </c>
      <c r="T59" s="231">
        <v>843</v>
      </c>
      <c r="U59" s="230">
        <v>684</v>
      </c>
      <c r="V59" s="229"/>
      <c r="W59" s="230"/>
      <c r="X59" s="229">
        <f>SUM(T59:W59)</f>
        <v>1527</v>
      </c>
      <c r="Y59" s="228">
        <f>IF(ISERROR(R59/X59-1),"         /0",IF(R59/X59&gt;5,"  *  ",(R59/X59-1)))</f>
        <v>-0.04322200392927311</v>
      </c>
    </row>
    <row r="60" spans="1:25" ht="19.5" customHeight="1">
      <c r="A60" s="235" t="s">
        <v>206</v>
      </c>
      <c r="B60" s="233">
        <v>238</v>
      </c>
      <c r="C60" s="230">
        <v>320</v>
      </c>
      <c r="D60" s="229">
        <v>0</v>
      </c>
      <c r="E60" s="230">
        <v>0</v>
      </c>
      <c r="F60" s="229">
        <f t="shared" si="16"/>
        <v>558</v>
      </c>
      <c r="G60" s="232">
        <f t="shared" si="17"/>
        <v>0.0007208734195367031</v>
      </c>
      <c r="H60" s="233">
        <v>388</v>
      </c>
      <c r="I60" s="230">
        <v>441</v>
      </c>
      <c r="J60" s="229"/>
      <c r="K60" s="230"/>
      <c r="L60" s="229">
        <f t="shared" si="18"/>
        <v>829</v>
      </c>
      <c r="M60" s="234">
        <f t="shared" si="19"/>
        <v>-0.32689987937273823</v>
      </c>
      <c r="N60" s="233">
        <v>238</v>
      </c>
      <c r="O60" s="230">
        <v>320</v>
      </c>
      <c r="P60" s="229"/>
      <c r="Q60" s="230"/>
      <c r="R60" s="229">
        <f t="shared" si="20"/>
        <v>558</v>
      </c>
      <c r="S60" s="232">
        <f t="shared" si="21"/>
        <v>0.0007208734195367031</v>
      </c>
      <c r="T60" s="231">
        <v>388</v>
      </c>
      <c r="U60" s="230">
        <v>441</v>
      </c>
      <c r="V60" s="229"/>
      <c r="W60" s="230"/>
      <c r="X60" s="229">
        <f t="shared" si="22"/>
        <v>829</v>
      </c>
      <c r="Y60" s="228">
        <f t="shared" si="23"/>
        <v>-0.32689987937273823</v>
      </c>
    </row>
    <row r="61" spans="1:25" ht="19.5" customHeight="1">
      <c r="A61" s="235" t="s">
        <v>239</v>
      </c>
      <c r="B61" s="233">
        <v>170</v>
      </c>
      <c r="C61" s="230">
        <v>80</v>
      </c>
      <c r="D61" s="229">
        <v>0</v>
      </c>
      <c r="E61" s="230">
        <v>0</v>
      </c>
      <c r="F61" s="229">
        <f>SUM(B61:E61)</f>
        <v>250</v>
      </c>
      <c r="G61" s="232">
        <f>F61/$F$9</f>
        <v>0.00032297196215802114</v>
      </c>
      <c r="H61" s="233">
        <v>418</v>
      </c>
      <c r="I61" s="230">
        <v>84</v>
      </c>
      <c r="J61" s="229"/>
      <c r="K61" s="230"/>
      <c r="L61" s="229">
        <f>SUM(H61:K61)</f>
        <v>502</v>
      </c>
      <c r="M61" s="234">
        <f>IF(ISERROR(F61/L61-1),"         /0",(F61/L61-1))</f>
        <v>-0.50199203187251</v>
      </c>
      <c r="N61" s="233">
        <v>170</v>
      </c>
      <c r="O61" s="230">
        <v>80</v>
      </c>
      <c r="P61" s="229"/>
      <c r="Q61" s="230"/>
      <c r="R61" s="229">
        <f>SUM(N61:Q61)</f>
        <v>250</v>
      </c>
      <c r="S61" s="232">
        <f>R61/$R$9</f>
        <v>0.00032297196215802114</v>
      </c>
      <c r="T61" s="231">
        <v>418</v>
      </c>
      <c r="U61" s="230">
        <v>84</v>
      </c>
      <c r="V61" s="229"/>
      <c r="W61" s="230"/>
      <c r="X61" s="229">
        <f>SUM(T61:W61)</f>
        <v>502</v>
      </c>
      <c r="Y61" s="228">
        <f>IF(ISERROR(R61/X61-1),"         /0",IF(R61/X61&gt;5,"  *  ",(R61/X61-1)))</f>
        <v>-0.50199203187251</v>
      </c>
    </row>
    <row r="62" spans="1:25" ht="19.5" customHeight="1" thickBot="1">
      <c r="A62" s="235" t="s">
        <v>218</v>
      </c>
      <c r="B62" s="233">
        <v>186</v>
      </c>
      <c r="C62" s="230">
        <v>325</v>
      </c>
      <c r="D62" s="229">
        <v>5</v>
      </c>
      <c r="E62" s="230">
        <v>2</v>
      </c>
      <c r="F62" s="229">
        <f t="shared" si="16"/>
        <v>518</v>
      </c>
      <c r="G62" s="232">
        <f t="shared" si="17"/>
        <v>0.0006691979055914198</v>
      </c>
      <c r="H62" s="233">
        <v>16</v>
      </c>
      <c r="I62" s="230">
        <v>0</v>
      </c>
      <c r="J62" s="229">
        <v>8</v>
      </c>
      <c r="K62" s="230"/>
      <c r="L62" s="229">
        <f t="shared" si="18"/>
        <v>24</v>
      </c>
      <c r="M62" s="234">
        <f t="shared" si="19"/>
        <v>20.583333333333332</v>
      </c>
      <c r="N62" s="233">
        <v>186</v>
      </c>
      <c r="O62" s="230">
        <v>325</v>
      </c>
      <c r="P62" s="229">
        <v>5</v>
      </c>
      <c r="Q62" s="230">
        <v>2</v>
      </c>
      <c r="R62" s="229">
        <f t="shared" si="20"/>
        <v>518</v>
      </c>
      <c r="S62" s="232">
        <f t="shared" si="21"/>
        <v>0.0006691979055914198</v>
      </c>
      <c r="T62" s="231">
        <v>16</v>
      </c>
      <c r="U62" s="230">
        <v>0</v>
      </c>
      <c r="V62" s="229">
        <v>8</v>
      </c>
      <c r="W62" s="230"/>
      <c r="X62" s="229">
        <f t="shared" si="22"/>
        <v>24</v>
      </c>
      <c r="Y62" s="228" t="str">
        <f t="shared" si="23"/>
        <v>  *  </v>
      </c>
    </row>
    <row r="63" spans="1:25" s="220" customFormat="1" ht="19.5" customHeight="1" thickBot="1">
      <c r="A63" s="279" t="s">
        <v>56</v>
      </c>
      <c r="B63" s="276">
        <v>1703</v>
      </c>
      <c r="C63" s="275">
        <v>298</v>
      </c>
      <c r="D63" s="274">
        <v>6</v>
      </c>
      <c r="E63" s="275">
        <v>1</v>
      </c>
      <c r="F63" s="274">
        <f t="shared" si="16"/>
        <v>2008</v>
      </c>
      <c r="G63" s="277">
        <f t="shared" si="17"/>
        <v>0.0025941108000532257</v>
      </c>
      <c r="H63" s="276">
        <v>1393</v>
      </c>
      <c r="I63" s="275">
        <v>81</v>
      </c>
      <c r="J63" s="274">
        <v>0</v>
      </c>
      <c r="K63" s="275">
        <v>0</v>
      </c>
      <c r="L63" s="274">
        <f t="shared" si="18"/>
        <v>1474</v>
      </c>
      <c r="M63" s="278">
        <f t="shared" si="19"/>
        <v>0.3622795115332429</v>
      </c>
      <c r="N63" s="276">
        <v>1703</v>
      </c>
      <c r="O63" s="275">
        <v>298</v>
      </c>
      <c r="P63" s="274">
        <v>6</v>
      </c>
      <c r="Q63" s="275">
        <v>1</v>
      </c>
      <c r="R63" s="274">
        <f t="shared" si="20"/>
        <v>2008</v>
      </c>
      <c r="S63" s="277">
        <f t="shared" si="21"/>
        <v>0.0025941108000532257</v>
      </c>
      <c r="T63" s="276">
        <v>1393</v>
      </c>
      <c r="U63" s="275">
        <v>81</v>
      </c>
      <c r="V63" s="274">
        <v>0</v>
      </c>
      <c r="W63" s="275">
        <v>0</v>
      </c>
      <c r="X63" s="274">
        <f t="shared" si="22"/>
        <v>1474</v>
      </c>
      <c r="Y63" s="271">
        <f t="shared" si="23"/>
        <v>0.3622795115332429</v>
      </c>
    </row>
    <row r="64" ht="15" thickTop="1">
      <c r="A64" s="121" t="s">
        <v>156</v>
      </c>
    </row>
    <row r="65" ht="15">
      <c r="A65" s="121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4:Y65536 M64:M65536 Y3 M3">
    <cfRule type="cellIs" priority="3" dxfId="91" operator="lessThan" stopIfTrue="1">
      <formula>0</formula>
    </cfRule>
  </conditionalFormatting>
  <conditionalFormatting sqref="Y9:Y63 M9:M63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8"/>
  <sheetViews>
    <sheetView showGridLines="0" zoomScale="85" zoomScaleNormal="85" zoomScalePageLayoutView="0" workbookViewId="0" topLeftCell="D1">
      <selection activeCell="X1" sqref="X1:Y1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32" t="s">
        <v>70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0" customFormat="1" ht="15.75" customHeight="1" thickBot="1" thickTop="1">
      <c r="A5" s="659" t="s">
        <v>62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 thickBot="1">
      <c r="A6" s="660"/>
      <c r="B6" s="638" t="s">
        <v>199</v>
      </c>
      <c r="C6" s="639"/>
      <c r="D6" s="639"/>
      <c r="E6" s="639"/>
      <c r="F6" s="639"/>
      <c r="G6" s="635" t="s">
        <v>34</v>
      </c>
      <c r="H6" s="638" t="s">
        <v>200</v>
      </c>
      <c r="I6" s="639"/>
      <c r="J6" s="639"/>
      <c r="K6" s="639"/>
      <c r="L6" s="639"/>
      <c r="M6" s="646" t="s">
        <v>33</v>
      </c>
      <c r="N6" s="638" t="s">
        <v>201</v>
      </c>
      <c r="O6" s="639"/>
      <c r="P6" s="639"/>
      <c r="Q6" s="639"/>
      <c r="R6" s="639"/>
      <c r="S6" s="635" t="s">
        <v>34</v>
      </c>
      <c r="T6" s="638" t="s">
        <v>202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661"/>
      <c r="B7" s="570" t="s">
        <v>22</v>
      </c>
      <c r="C7" s="566"/>
      <c r="D7" s="565" t="s">
        <v>21</v>
      </c>
      <c r="E7" s="566"/>
      <c r="F7" s="658" t="s">
        <v>17</v>
      </c>
      <c r="G7" s="636"/>
      <c r="H7" s="570" t="s">
        <v>22</v>
      </c>
      <c r="I7" s="566"/>
      <c r="J7" s="565" t="s">
        <v>21</v>
      </c>
      <c r="K7" s="566"/>
      <c r="L7" s="658" t="s">
        <v>17</v>
      </c>
      <c r="M7" s="647"/>
      <c r="N7" s="570" t="s">
        <v>22</v>
      </c>
      <c r="O7" s="566"/>
      <c r="P7" s="565" t="s">
        <v>21</v>
      </c>
      <c r="Q7" s="566"/>
      <c r="R7" s="658" t="s">
        <v>17</v>
      </c>
      <c r="S7" s="636"/>
      <c r="T7" s="570" t="s">
        <v>22</v>
      </c>
      <c r="U7" s="566"/>
      <c r="V7" s="565" t="s">
        <v>21</v>
      </c>
      <c r="W7" s="566"/>
      <c r="X7" s="658" t="s">
        <v>17</v>
      </c>
      <c r="Y7" s="641"/>
    </row>
    <row r="8" spans="1:25" s="266" customFormat="1" ht="27.75" thickBot="1">
      <c r="A8" s="662"/>
      <c r="B8" s="269" t="s">
        <v>31</v>
      </c>
      <c r="C8" s="267" t="s">
        <v>30</v>
      </c>
      <c r="D8" s="268" t="s">
        <v>31</v>
      </c>
      <c r="E8" s="267" t="s">
        <v>30</v>
      </c>
      <c r="F8" s="631"/>
      <c r="G8" s="637"/>
      <c r="H8" s="269" t="s">
        <v>31</v>
      </c>
      <c r="I8" s="267" t="s">
        <v>30</v>
      </c>
      <c r="J8" s="268" t="s">
        <v>31</v>
      </c>
      <c r="K8" s="267" t="s">
        <v>30</v>
      </c>
      <c r="L8" s="631"/>
      <c r="M8" s="648"/>
      <c r="N8" s="269" t="s">
        <v>31</v>
      </c>
      <c r="O8" s="267" t="s">
        <v>30</v>
      </c>
      <c r="P8" s="268" t="s">
        <v>31</v>
      </c>
      <c r="Q8" s="267" t="s">
        <v>30</v>
      </c>
      <c r="R8" s="631"/>
      <c r="S8" s="637"/>
      <c r="T8" s="269" t="s">
        <v>31</v>
      </c>
      <c r="U8" s="267" t="s">
        <v>30</v>
      </c>
      <c r="V8" s="268" t="s">
        <v>31</v>
      </c>
      <c r="W8" s="267" t="s">
        <v>30</v>
      </c>
      <c r="X8" s="631"/>
      <c r="Y8" s="642"/>
    </row>
    <row r="9" spans="1:25" s="259" customFormat="1" ht="18" customHeight="1" thickBot="1" thickTop="1">
      <c r="A9" s="323" t="s">
        <v>24</v>
      </c>
      <c r="B9" s="321">
        <f>B10+B19+B33+B42+B50+B55</f>
        <v>27487.990999999998</v>
      </c>
      <c r="C9" s="320">
        <f>C10+C19+C33+C42+C50+C55</f>
        <v>15208.327</v>
      </c>
      <c r="D9" s="319">
        <f>D10+D19+D33+D42+D50+D55</f>
        <v>3909.5429999999997</v>
      </c>
      <c r="E9" s="320">
        <f>E10+E19+E33+E42+E50+E55</f>
        <v>1861.331</v>
      </c>
      <c r="F9" s="319">
        <f aca="true" t="shared" si="0" ref="F9:F18">SUM(B9:E9)</f>
        <v>48467.191999999995</v>
      </c>
      <c r="G9" s="322">
        <f aca="true" t="shared" si="1" ref="G9:G18">F9/$F$9</f>
        <v>1</v>
      </c>
      <c r="H9" s="321">
        <f>H10+H19+H33+H42+H50+H55</f>
        <v>25396.218999999994</v>
      </c>
      <c r="I9" s="320">
        <f>I10+I19+I33+I42+I50+I55</f>
        <v>14189.632</v>
      </c>
      <c r="J9" s="319">
        <f>J10+J19+J33+J42+J50+J55</f>
        <v>2258.958</v>
      </c>
      <c r="K9" s="320">
        <f>K10+K19+K33+K42+K50+K55</f>
        <v>545.3380000000001</v>
      </c>
      <c r="L9" s="319">
        <f aca="true" t="shared" si="2" ref="L9:L18">SUM(H9:K9)</f>
        <v>42390.147</v>
      </c>
      <c r="M9" s="446">
        <f aca="true" t="shared" si="3" ref="M9:M21">IF(ISERROR(F9/L9-1),"         /0",(F9/L9-1))</f>
        <v>0.14335984727771756</v>
      </c>
      <c r="N9" s="321">
        <f>N10+N19+N33+N42+N50+N55</f>
        <v>27487.990999999998</v>
      </c>
      <c r="O9" s="320">
        <f>O10+O19+O33+O42+O50+O55</f>
        <v>15208.327</v>
      </c>
      <c r="P9" s="319">
        <f>P10+P19+P33+P42+P50+P55</f>
        <v>3909.5429999999997</v>
      </c>
      <c r="Q9" s="320">
        <f>Q10+Q19+Q33+Q42+Q50+Q55</f>
        <v>1861.331</v>
      </c>
      <c r="R9" s="319">
        <f aca="true" t="shared" si="4" ref="R9:R18">SUM(N9:Q9)</f>
        <v>48467.191999999995</v>
      </c>
      <c r="S9" s="322">
        <f aca="true" t="shared" si="5" ref="S9:S18">R9/$R$9</f>
        <v>1</v>
      </c>
      <c r="T9" s="321">
        <f>T10+T19+T33+T42+T50+T55</f>
        <v>25396.218999999994</v>
      </c>
      <c r="U9" s="320">
        <f>U10+U19+U33+U42+U50+U55</f>
        <v>14189.632</v>
      </c>
      <c r="V9" s="319">
        <f>V10+V19+V33+V42+V50+V55</f>
        <v>2258.958</v>
      </c>
      <c r="W9" s="320">
        <f>W10+W19+W33+W42+W50+W55</f>
        <v>545.3380000000001</v>
      </c>
      <c r="X9" s="319">
        <f aca="true" t="shared" si="6" ref="X9:X18">SUM(T9:W9)</f>
        <v>42390.147</v>
      </c>
      <c r="Y9" s="318">
        <f>IF(ISERROR(R9/X9-1),"         /0",(R9/X9-1))</f>
        <v>0.14335984727771756</v>
      </c>
    </row>
    <row r="10" spans="1:25" s="236" customFormat="1" ht="19.5" customHeight="1" thickTop="1">
      <c r="A10" s="317" t="s">
        <v>61</v>
      </c>
      <c r="B10" s="314">
        <f>SUM(B11:B18)</f>
        <v>20108.658</v>
      </c>
      <c r="C10" s="313">
        <f>SUM(C11:C18)</f>
        <v>7062.419999999999</v>
      </c>
      <c r="D10" s="312">
        <f>SUM(D11:D18)</f>
        <v>3364.964</v>
      </c>
      <c r="E10" s="313">
        <f>SUM(E11:E18)</f>
        <v>1342.8509999999999</v>
      </c>
      <c r="F10" s="312">
        <f t="shared" si="0"/>
        <v>31878.892999999996</v>
      </c>
      <c r="G10" s="315">
        <f t="shared" si="1"/>
        <v>0.6577416946292246</v>
      </c>
      <c r="H10" s="314">
        <f>SUM(H11:H18)</f>
        <v>17530.831</v>
      </c>
      <c r="I10" s="313">
        <f>SUM(I11:I18)</f>
        <v>7552.3949999999995</v>
      </c>
      <c r="J10" s="312">
        <f>SUM(J11:J18)</f>
        <v>2236.763</v>
      </c>
      <c r="K10" s="313">
        <f>SUM(K11:K18)</f>
        <v>189.38500000000002</v>
      </c>
      <c r="L10" s="312">
        <f t="shared" si="2"/>
        <v>27509.373999999996</v>
      </c>
      <c r="M10" s="316">
        <f t="shared" si="3"/>
        <v>0.15883745664296112</v>
      </c>
      <c r="N10" s="314">
        <f>SUM(N11:N18)</f>
        <v>20108.658</v>
      </c>
      <c r="O10" s="313">
        <f>SUM(O11:O18)</f>
        <v>7062.419999999999</v>
      </c>
      <c r="P10" s="312">
        <f>SUM(P11:P18)</f>
        <v>3364.964</v>
      </c>
      <c r="Q10" s="313">
        <f>SUM(Q11:Q18)</f>
        <v>1342.8509999999999</v>
      </c>
      <c r="R10" s="312">
        <f t="shared" si="4"/>
        <v>31878.892999999996</v>
      </c>
      <c r="S10" s="315">
        <f t="shared" si="5"/>
        <v>0.6577416946292246</v>
      </c>
      <c r="T10" s="314">
        <f>SUM(T11:T18)</f>
        <v>17530.831</v>
      </c>
      <c r="U10" s="313">
        <f>SUM(U11:U18)</f>
        <v>7552.3949999999995</v>
      </c>
      <c r="V10" s="312">
        <f>SUM(V11:V18)</f>
        <v>2236.763</v>
      </c>
      <c r="W10" s="313">
        <f>SUM(W11:W18)</f>
        <v>189.38500000000002</v>
      </c>
      <c r="X10" s="312">
        <f t="shared" si="6"/>
        <v>27509.373999999996</v>
      </c>
      <c r="Y10" s="311">
        <f aca="true" t="shared" si="7" ref="Y10:Y18">IF(ISERROR(R10/X10-1),"         /0",IF(R10/X10&gt;5,"  *  ",(R10/X10-1)))</f>
        <v>0.15883745664296112</v>
      </c>
    </row>
    <row r="11" spans="1:25" ht="19.5" customHeight="1">
      <c r="A11" s="235" t="s">
        <v>314</v>
      </c>
      <c r="B11" s="233">
        <v>14403.503</v>
      </c>
      <c r="C11" s="230">
        <v>5062.179</v>
      </c>
      <c r="D11" s="229">
        <v>2445.116</v>
      </c>
      <c r="E11" s="230">
        <v>1301.038</v>
      </c>
      <c r="F11" s="229">
        <f t="shared" si="0"/>
        <v>23211.836000000003</v>
      </c>
      <c r="G11" s="232">
        <f t="shared" si="1"/>
        <v>0.4789185228638788</v>
      </c>
      <c r="H11" s="233">
        <v>12708.563999999998</v>
      </c>
      <c r="I11" s="230">
        <v>5478.597</v>
      </c>
      <c r="J11" s="229">
        <v>1190.55</v>
      </c>
      <c r="K11" s="230">
        <v>0</v>
      </c>
      <c r="L11" s="229">
        <f t="shared" si="2"/>
        <v>19377.711</v>
      </c>
      <c r="M11" s="234">
        <f t="shared" si="3"/>
        <v>0.19786263712984486</v>
      </c>
      <c r="N11" s="233">
        <v>14403.503</v>
      </c>
      <c r="O11" s="230">
        <v>5062.179</v>
      </c>
      <c r="P11" s="229">
        <v>2445.116</v>
      </c>
      <c r="Q11" s="230">
        <v>1301.038</v>
      </c>
      <c r="R11" s="229">
        <f t="shared" si="4"/>
        <v>23211.836000000003</v>
      </c>
      <c r="S11" s="232">
        <f t="shared" si="5"/>
        <v>0.4789185228638788</v>
      </c>
      <c r="T11" s="233">
        <v>12708.563999999998</v>
      </c>
      <c r="U11" s="230">
        <v>5478.597</v>
      </c>
      <c r="V11" s="229">
        <v>1190.55</v>
      </c>
      <c r="W11" s="230">
        <v>0</v>
      </c>
      <c r="X11" s="229">
        <f t="shared" si="6"/>
        <v>19377.711</v>
      </c>
      <c r="Y11" s="228">
        <f t="shared" si="7"/>
        <v>0.19786263712984486</v>
      </c>
    </row>
    <row r="12" spans="1:25" ht="19.5" customHeight="1">
      <c r="A12" s="235" t="s">
        <v>316</v>
      </c>
      <c r="B12" s="233">
        <v>4656.584000000001</v>
      </c>
      <c r="C12" s="230">
        <v>342.72700000000003</v>
      </c>
      <c r="D12" s="229">
        <v>739.46</v>
      </c>
      <c r="E12" s="230">
        <v>41.763</v>
      </c>
      <c r="F12" s="229">
        <f t="shared" si="0"/>
        <v>5780.534000000001</v>
      </c>
      <c r="G12" s="232">
        <f t="shared" si="1"/>
        <v>0.11926694659760774</v>
      </c>
      <c r="H12" s="233">
        <v>3878.8590000000004</v>
      </c>
      <c r="I12" s="230">
        <v>392.086</v>
      </c>
      <c r="J12" s="229">
        <v>854.376</v>
      </c>
      <c r="K12" s="230">
        <v>152.085</v>
      </c>
      <c r="L12" s="229">
        <f t="shared" si="2"/>
        <v>5277.406000000001</v>
      </c>
      <c r="M12" s="234">
        <f t="shared" si="3"/>
        <v>0.09533623147432646</v>
      </c>
      <c r="N12" s="233">
        <v>4656.584000000001</v>
      </c>
      <c r="O12" s="230">
        <v>342.72700000000003</v>
      </c>
      <c r="P12" s="229">
        <v>739.46</v>
      </c>
      <c r="Q12" s="230">
        <v>41.763</v>
      </c>
      <c r="R12" s="229">
        <f t="shared" si="4"/>
        <v>5780.534000000001</v>
      </c>
      <c r="S12" s="232">
        <f t="shared" si="5"/>
        <v>0.11926694659760774</v>
      </c>
      <c r="T12" s="233">
        <v>3878.8590000000004</v>
      </c>
      <c r="U12" s="230">
        <v>392.086</v>
      </c>
      <c r="V12" s="229">
        <v>854.376</v>
      </c>
      <c r="W12" s="230">
        <v>152.085</v>
      </c>
      <c r="X12" s="229">
        <f t="shared" si="6"/>
        <v>5277.406000000001</v>
      </c>
      <c r="Y12" s="228">
        <f t="shared" si="7"/>
        <v>0.09533623147432646</v>
      </c>
    </row>
    <row r="13" spans="1:25" ht="19.5" customHeight="1">
      <c r="A13" s="235" t="s">
        <v>318</v>
      </c>
      <c r="B13" s="233">
        <v>30.229</v>
      </c>
      <c r="C13" s="230">
        <v>431.11899999999997</v>
      </c>
      <c r="D13" s="229">
        <v>0</v>
      </c>
      <c r="E13" s="230">
        <v>0</v>
      </c>
      <c r="F13" s="229">
        <f t="shared" si="0"/>
        <v>461.34799999999996</v>
      </c>
      <c r="G13" s="232">
        <f t="shared" si="1"/>
        <v>0.009518768902477371</v>
      </c>
      <c r="H13" s="233">
        <v>18.986</v>
      </c>
      <c r="I13" s="230">
        <v>448.044</v>
      </c>
      <c r="J13" s="229">
        <v>0</v>
      </c>
      <c r="K13" s="230">
        <v>0</v>
      </c>
      <c r="L13" s="229">
        <f t="shared" si="2"/>
        <v>467.03</v>
      </c>
      <c r="M13" s="234">
        <f>IF(ISERROR(F13/L13-1),"         /0",(F13/L13-1))</f>
        <v>-0.012166241997302096</v>
      </c>
      <c r="N13" s="233">
        <v>30.229</v>
      </c>
      <c r="O13" s="230">
        <v>431.11899999999997</v>
      </c>
      <c r="P13" s="229">
        <v>0</v>
      </c>
      <c r="Q13" s="230">
        <v>0</v>
      </c>
      <c r="R13" s="229">
        <f t="shared" si="4"/>
        <v>461.34799999999996</v>
      </c>
      <c r="S13" s="232">
        <f t="shared" si="5"/>
        <v>0.009518768902477371</v>
      </c>
      <c r="T13" s="233">
        <v>18.986</v>
      </c>
      <c r="U13" s="230">
        <v>448.044</v>
      </c>
      <c r="V13" s="229">
        <v>0</v>
      </c>
      <c r="W13" s="230">
        <v>0</v>
      </c>
      <c r="X13" s="229">
        <f t="shared" si="6"/>
        <v>467.03</v>
      </c>
      <c r="Y13" s="228">
        <f t="shared" si="7"/>
        <v>-0.012166241997302096</v>
      </c>
    </row>
    <row r="14" spans="1:25" ht="19.5" customHeight="1">
      <c r="A14" s="235" t="s">
        <v>323</v>
      </c>
      <c r="B14" s="233">
        <v>15.813</v>
      </c>
      <c r="C14" s="230">
        <v>410.799</v>
      </c>
      <c r="D14" s="229">
        <v>0</v>
      </c>
      <c r="E14" s="230">
        <v>0</v>
      </c>
      <c r="F14" s="229">
        <f t="shared" si="0"/>
        <v>426.61199999999997</v>
      </c>
      <c r="G14" s="232">
        <f t="shared" si="1"/>
        <v>0.008802077908701623</v>
      </c>
      <c r="H14" s="233">
        <v>28.796</v>
      </c>
      <c r="I14" s="230">
        <v>545.018</v>
      </c>
      <c r="J14" s="229"/>
      <c r="K14" s="230">
        <v>0</v>
      </c>
      <c r="L14" s="229">
        <f t="shared" si="2"/>
        <v>573.8140000000001</v>
      </c>
      <c r="M14" s="234">
        <f t="shared" si="3"/>
        <v>-0.2565326046419224</v>
      </c>
      <c r="N14" s="233">
        <v>15.813</v>
      </c>
      <c r="O14" s="230">
        <v>410.799</v>
      </c>
      <c r="P14" s="229">
        <v>0</v>
      </c>
      <c r="Q14" s="230">
        <v>0</v>
      </c>
      <c r="R14" s="229">
        <f t="shared" si="4"/>
        <v>426.61199999999997</v>
      </c>
      <c r="S14" s="232">
        <f t="shared" si="5"/>
        <v>0.008802077908701623</v>
      </c>
      <c r="T14" s="233">
        <v>28.796</v>
      </c>
      <c r="U14" s="230">
        <v>545.018</v>
      </c>
      <c r="V14" s="229"/>
      <c r="W14" s="230">
        <v>0</v>
      </c>
      <c r="X14" s="229">
        <f t="shared" si="6"/>
        <v>573.8140000000001</v>
      </c>
      <c r="Y14" s="228">
        <f t="shared" si="7"/>
        <v>-0.2565326046419224</v>
      </c>
    </row>
    <row r="15" spans="1:25" ht="19.5" customHeight="1">
      <c r="A15" s="235" t="s">
        <v>319</v>
      </c>
      <c r="B15" s="233">
        <v>207.618</v>
      </c>
      <c r="C15" s="230">
        <v>112.918</v>
      </c>
      <c r="D15" s="229">
        <v>0</v>
      </c>
      <c r="E15" s="230">
        <v>0</v>
      </c>
      <c r="F15" s="229">
        <f t="shared" si="0"/>
        <v>320.536</v>
      </c>
      <c r="G15" s="232">
        <f t="shared" si="1"/>
        <v>0.00661346339189611</v>
      </c>
      <c r="H15" s="233">
        <v>128.82500000000002</v>
      </c>
      <c r="I15" s="230">
        <v>101.073</v>
      </c>
      <c r="J15" s="229"/>
      <c r="K15" s="230"/>
      <c r="L15" s="229">
        <f t="shared" si="2"/>
        <v>229.89800000000002</v>
      </c>
      <c r="M15" s="234">
        <f t="shared" si="3"/>
        <v>0.3942531035502699</v>
      </c>
      <c r="N15" s="233">
        <v>207.618</v>
      </c>
      <c r="O15" s="230">
        <v>112.918</v>
      </c>
      <c r="P15" s="229"/>
      <c r="Q15" s="230"/>
      <c r="R15" s="229">
        <f t="shared" si="4"/>
        <v>320.536</v>
      </c>
      <c r="S15" s="232">
        <f t="shared" si="5"/>
        <v>0.00661346339189611</v>
      </c>
      <c r="T15" s="233">
        <v>128.82500000000002</v>
      </c>
      <c r="U15" s="230">
        <v>101.073</v>
      </c>
      <c r="V15" s="229"/>
      <c r="W15" s="230"/>
      <c r="X15" s="229">
        <f t="shared" si="6"/>
        <v>229.89800000000002</v>
      </c>
      <c r="Y15" s="228">
        <f t="shared" si="7"/>
        <v>0.3942531035502699</v>
      </c>
    </row>
    <row r="16" spans="1:25" ht="19.5" customHeight="1">
      <c r="A16" s="235" t="s">
        <v>322</v>
      </c>
      <c r="B16" s="233">
        <v>123.113</v>
      </c>
      <c r="C16" s="230">
        <v>161.5</v>
      </c>
      <c r="D16" s="229">
        <v>0</v>
      </c>
      <c r="E16" s="230">
        <v>0</v>
      </c>
      <c r="F16" s="229">
        <f t="shared" si="0"/>
        <v>284.613</v>
      </c>
      <c r="G16" s="232">
        <f t="shared" si="1"/>
        <v>0.005872281604430478</v>
      </c>
      <c r="H16" s="233">
        <v>154.907</v>
      </c>
      <c r="I16" s="230">
        <v>82.579</v>
      </c>
      <c r="J16" s="229"/>
      <c r="K16" s="230"/>
      <c r="L16" s="229">
        <f t="shared" si="2"/>
        <v>237.486</v>
      </c>
      <c r="M16" s="234">
        <f t="shared" si="3"/>
        <v>0.19844117126904326</v>
      </c>
      <c r="N16" s="233">
        <v>123.113</v>
      </c>
      <c r="O16" s="230">
        <v>161.5</v>
      </c>
      <c r="P16" s="229"/>
      <c r="Q16" s="230"/>
      <c r="R16" s="229">
        <f t="shared" si="4"/>
        <v>284.613</v>
      </c>
      <c r="S16" s="232">
        <f t="shared" si="5"/>
        <v>0.005872281604430478</v>
      </c>
      <c r="T16" s="233">
        <v>154.907</v>
      </c>
      <c r="U16" s="230">
        <v>82.579</v>
      </c>
      <c r="V16" s="229"/>
      <c r="W16" s="230"/>
      <c r="X16" s="229">
        <f t="shared" si="6"/>
        <v>237.486</v>
      </c>
      <c r="Y16" s="228">
        <f t="shared" si="7"/>
        <v>0.19844117126904326</v>
      </c>
    </row>
    <row r="17" spans="1:25" ht="19.5" customHeight="1">
      <c r="A17" s="235" t="s">
        <v>392</v>
      </c>
      <c r="B17" s="233">
        <v>70.061</v>
      </c>
      <c r="C17" s="230">
        <v>0</v>
      </c>
      <c r="D17" s="229">
        <v>0</v>
      </c>
      <c r="E17" s="230">
        <v>0</v>
      </c>
      <c r="F17" s="229">
        <f t="shared" si="0"/>
        <v>70.061</v>
      </c>
      <c r="G17" s="232">
        <f t="shared" si="1"/>
        <v>0.001445534538085062</v>
      </c>
      <c r="H17" s="233">
        <v>0</v>
      </c>
      <c r="I17" s="230"/>
      <c r="J17" s="229"/>
      <c r="K17" s="230"/>
      <c r="L17" s="229">
        <f t="shared" si="2"/>
        <v>0</v>
      </c>
      <c r="M17" s="234" t="str">
        <f t="shared" si="3"/>
        <v>         /0</v>
      </c>
      <c r="N17" s="233">
        <v>70.061</v>
      </c>
      <c r="O17" s="230">
        <v>0</v>
      </c>
      <c r="P17" s="229"/>
      <c r="Q17" s="230"/>
      <c r="R17" s="229">
        <f t="shared" si="4"/>
        <v>70.061</v>
      </c>
      <c r="S17" s="232">
        <f t="shared" si="5"/>
        <v>0.001445534538085062</v>
      </c>
      <c r="T17" s="233">
        <v>0</v>
      </c>
      <c r="U17" s="230"/>
      <c r="V17" s="229"/>
      <c r="W17" s="230"/>
      <c r="X17" s="229">
        <f t="shared" si="6"/>
        <v>0</v>
      </c>
      <c r="Y17" s="228" t="str">
        <f t="shared" si="7"/>
        <v>         /0</v>
      </c>
    </row>
    <row r="18" spans="1:25" ht="19.5" customHeight="1" thickBot="1">
      <c r="A18" s="235" t="s">
        <v>311</v>
      </c>
      <c r="B18" s="233">
        <v>601.737</v>
      </c>
      <c r="C18" s="230">
        <v>541.178</v>
      </c>
      <c r="D18" s="229">
        <v>180.388</v>
      </c>
      <c r="E18" s="230">
        <v>0.05</v>
      </c>
      <c r="F18" s="229">
        <f t="shared" si="0"/>
        <v>1323.3529999999998</v>
      </c>
      <c r="G18" s="232">
        <f t="shared" si="1"/>
        <v>0.027304098822147568</v>
      </c>
      <c r="H18" s="233">
        <v>611.8939999999999</v>
      </c>
      <c r="I18" s="230">
        <v>504.998</v>
      </c>
      <c r="J18" s="229">
        <v>191.837</v>
      </c>
      <c r="K18" s="230">
        <v>37.300000000000004</v>
      </c>
      <c r="L18" s="229">
        <f t="shared" si="2"/>
        <v>1346.0289999999998</v>
      </c>
      <c r="M18" s="234">
        <f t="shared" si="3"/>
        <v>-0.01684659097240837</v>
      </c>
      <c r="N18" s="233">
        <v>601.737</v>
      </c>
      <c r="O18" s="230">
        <v>541.178</v>
      </c>
      <c r="P18" s="229">
        <v>180.388</v>
      </c>
      <c r="Q18" s="230">
        <v>0.05</v>
      </c>
      <c r="R18" s="229">
        <f t="shared" si="4"/>
        <v>1323.3529999999998</v>
      </c>
      <c r="S18" s="232">
        <f t="shared" si="5"/>
        <v>0.027304098822147568</v>
      </c>
      <c r="T18" s="233">
        <v>611.8939999999999</v>
      </c>
      <c r="U18" s="230">
        <v>504.998</v>
      </c>
      <c r="V18" s="229">
        <v>191.837</v>
      </c>
      <c r="W18" s="230">
        <v>37.300000000000004</v>
      </c>
      <c r="X18" s="229">
        <f t="shared" si="6"/>
        <v>1346.0289999999998</v>
      </c>
      <c r="Y18" s="228">
        <f t="shared" si="7"/>
        <v>-0.01684659097240837</v>
      </c>
    </row>
    <row r="19" spans="1:25" s="236" customFormat="1" ht="19.5" customHeight="1">
      <c r="A19" s="243" t="s">
        <v>60</v>
      </c>
      <c r="B19" s="240">
        <f>SUM(B20:B32)</f>
        <v>3045.0910000000003</v>
      </c>
      <c r="C19" s="239">
        <f>SUM(C20:C32)</f>
        <v>5089.69</v>
      </c>
      <c r="D19" s="238">
        <f>SUM(D20:D32)</f>
        <v>75.84400000000001</v>
      </c>
      <c r="E19" s="239">
        <f>SUM(E20:E32)</f>
        <v>481.21399999999994</v>
      </c>
      <c r="F19" s="238">
        <f aca="true" t="shared" si="8" ref="F19:F55">SUM(B19:E19)</f>
        <v>8691.839</v>
      </c>
      <c r="G19" s="241">
        <f aca="true" t="shared" si="9" ref="G19:G55">F19/$F$9</f>
        <v>0.1793344867183558</v>
      </c>
      <c r="H19" s="240">
        <f>SUM(H20:H32)</f>
        <v>2653.99</v>
      </c>
      <c r="I19" s="239">
        <f>SUM(I20:I32)</f>
        <v>3741.7220000000007</v>
      </c>
      <c r="J19" s="238">
        <f>SUM(J20:J32)</f>
        <v>0</v>
      </c>
      <c r="K19" s="239">
        <f>SUM(K20:K32)</f>
        <v>285.718</v>
      </c>
      <c r="L19" s="238">
        <f aca="true" t="shared" si="10" ref="L19:L55">SUM(H19:K19)</f>
        <v>6681.43</v>
      </c>
      <c r="M19" s="242">
        <f t="shared" si="3"/>
        <v>0.30089501798267726</v>
      </c>
      <c r="N19" s="240">
        <f>SUM(N20:N32)</f>
        <v>3045.0910000000003</v>
      </c>
      <c r="O19" s="239">
        <f>SUM(O20:O32)</f>
        <v>5089.69</v>
      </c>
      <c r="P19" s="238">
        <f>SUM(P20:P32)</f>
        <v>75.84400000000001</v>
      </c>
      <c r="Q19" s="239">
        <f>SUM(Q20:Q32)</f>
        <v>481.21399999999994</v>
      </c>
      <c r="R19" s="238">
        <f aca="true" t="shared" si="11" ref="R19:R55">SUM(N19:Q19)</f>
        <v>8691.839</v>
      </c>
      <c r="S19" s="241">
        <f aca="true" t="shared" si="12" ref="S19:S55">R19/$R$9</f>
        <v>0.1793344867183558</v>
      </c>
      <c r="T19" s="240">
        <f>SUM(T20:T32)</f>
        <v>2653.99</v>
      </c>
      <c r="U19" s="239">
        <f>SUM(U20:U32)</f>
        <v>3741.7220000000007</v>
      </c>
      <c r="V19" s="238">
        <f>SUM(V20:V32)</f>
        <v>0</v>
      </c>
      <c r="W19" s="239">
        <f>SUM(W20:W32)</f>
        <v>285.718</v>
      </c>
      <c r="X19" s="238">
        <f aca="true" t="shared" si="13" ref="X19:X55">SUM(T19:W19)</f>
        <v>6681.43</v>
      </c>
      <c r="Y19" s="237">
        <f aca="true" t="shared" si="14" ref="Y19:Y55">IF(ISERROR(R19/X19-1),"         /0",IF(R19/X19&gt;5,"  *  ",(R19/X19-1)))</f>
        <v>0.30089501798267726</v>
      </c>
    </row>
    <row r="20" spans="1:25" ht="19.5" customHeight="1">
      <c r="A20" s="250" t="s">
        <v>333</v>
      </c>
      <c r="B20" s="247">
        <v>501.009</v>
      </c>
      <c r="C20" s="245">
        <v>1755.104</v>
      </c>
      <c r="D20" s="246">
        <v>0</v>
      </c>
      <c r="E20" s="245">
        <v>47.986</v>
      </c>
      <c r="F20" s="246">
        <f t="shared" si="8"/>
        <v>2304.099</v>
      </c>
      <c r="G20" s="248">
        <f t="shared" si="9"/>
        <v>0.04753935404386539</v>
      </c>
      <c r="H20" s="247">
        <v>478.56000000000006</v>
      </c>
      <c r="I20" s="245">
        <v>1193.7350000000001</v>
      </c>
      <c r="J20" s="246"/>
      <c r="K20" s="245">
        <v>168.007</v>
      </c>
      <c r="L20" s="229">
        <f t="shared" si="10"/>
        <v>1840.3020000000001</v>
      </c>
      <c r="M20" s="249">
        <f t="shared" si="3"/>
        <v>0.25202222243957784</v>
      </c>
      <c r="N20" s="247">
        <v>501.009</v>
      </c>
      <c r="O20" s="245">
        <v>1755.104</v>
      </c>
      <c r="P20" s="246"/>
      <c r="Q20" s="245">
        <v>47.986</v>
      </c>
      <c r="R20" s="246">
        <f t="shared" si="11"/>
        <v>2304.099</v>
      </c>
      <c r="S20" s="248">
        <f t="shared" si="12"/>
        <v>0.04753935404386539</v>
      </c>
      <c r="T20" s="251">
        <v>478.56000000000006</v>
      </c>
      <c r="U20" s="245">
        <v>1193.7350000000001</v>
      </c>
      <c r="V20" s="246"/>
      <c r="W20" s="245">
        <v>168.007</v>
      </c>
      <c r="X20" s="246">
        <f t="shared" si="13"/>
        <v>1840.3020000000001</v>
      </c>
      <c r="Y20" s="244">
        <f t="shared" si="14"/>
        <v>0.25202222243957784</v>
      </c>
    </row>
    <row r="21" spans="1:25" ht="19.5" customHeight="1">
      <c r="A21" s="250" t="s">
        <v>332</v>
      </c>
      <c r="B21" s="247">
        <v>912.0640000000001</v>
      </c>
      <c r="C21" s="245">
        <v>447.015</v>
      </c>
      <c r="D21" s="246">
        <v>0</v>
      </c>
      <c r="E21" s="245">
        <v>0</v>
      </c>
      <c r="F21" s="246">
        <f t="shared" si="8"/>
        <v>1359.0790000000002</v>
      </c>
      <c r="G21" s="248">
        <f t="shared" si="9"/>
        <v>0.02804121600442626</v>
      </c>
      <c r="H21" s="247">
        <v>558.067</v>
      </c>
      <c r="I21" s="245">
        <v>295.411</v>
      </c>
      <c r="J21" s="246">
        <v>0</v>
      </c>
      <c r="K21" s="245"/>
      <c r="L21" s="246">
        <f t="shared" si="10"/>
        <v>853.4780000000001</v>
      </c>
      <c r="M21" s="249">
        <f t="shared" si="3"/>
        <v>0.5924007414368033</v>
      </c>
      <c r="N21" s="247">
        <v>912.0640000000001</v>
      </c>
      <c r="O21" s="245">
        <v>447.015</v>
      </c>
      <c r="P21" s="246"/>
      <c r="Q21" s="245"/>
      <c r="R21" s="246">
        <f t="shared" si="11"/>
        <v>1359.0790000000002</v>
      </c>
      <c r="S21" s="248">
        <f t="shared" si="12"/>
        <v>0.02804121600442626</v>
      </c>
      <c r="T21" s="251">
        <v>558.067</v>
      </c>
      <c r="U21" s="245">
        <v>295.411</v>
      </c>
      <c r="V21" s="246">
        <v>0</v>
      </c>
      <c r="W21" s="245"/>
      <c r="X21" s="246">
        <f t="shared" si="13"/>
        <v>853.4780000000001</v>
      </c>
      <c r="Y21" s="244">
        <f t="shared" si="14"/>
        <v>0.5924007414368033</v>
      </c>
    </row>
    <row r="22" spans="1:25" ht="19.5" customHeight="1">
      <c r="A22" s="250" t="s">
        <v>335</v>
      </c>
      <c r="B22" s="247">
        <v>403.069</v>
      </c>
      <c r="C22" s="245">
        <v>762.031</v>
      </c>
      <c r="D22" s="246">
        <v>0</v>
      </c>
      <c r="E22" s="245">
        <v>0</v>
      </c>
      <c r="F22" s="229">
        <f t="shared" si="8"/>
        <v>1165.1</v>
      </c>
      <c r="G22" s="248">
        <f t="shared" si="9"/>
        <v>0.02403894164118276</v>
      </c>
      <c r="H22" s="247">
        <v>184.261</v>
      </c>
      <c r="I22" s="245">
        <v>243.952</v>
      </c>
      <c r="J22" s="246"/>
      <c r="K22" s="245"/>
      <c r="L22" s="246">
        <f t="shared" si="10"/>
        <v>428.21299999999997</v>
      </c>
      <c r="M22" s="249" t="s">
        <v>50</v>
      </c>
      <c r="N22" s="247">
        <v>403.069</v>
      </c>
      <c r="O22" s="245">
        <v>762.031</v>
      </c>
      <c r="P22" s="246"/>
      <c r="Q22" s="245"/>
      <c r="R22" s="246">
        <f t="shared" si="11"/>
        <v>1165.1</v>
      </c>
      <c r="S22" s="248">
        <f t="shared" si="12"/>
        <v>0.02403894164118276</v>
      </c>
      <c r="T22" s="251">
        <v>184.261</v>
      </c>
      <c r="U22" s="245">
        <v>243.952</v>
      </c>
      <c r="V22" s="246"/>
      <c r="W22" s="245"/>
      <c r="X22" s="246">
        <f t="shared" si="13"/>
        <v>428.21299999999997</v>
      </c>
      <c r="Y22" s="244">
        <f t="shared" si="14"/>
        <v>1.720842197691336</v>
      </c>
    </row>
    <row r="23" spans="1:25" ht="19.5" customHeight="1">
      <c r="A23" s="250" t="s">
        <v>340</v>
      </c>
      <c r="B23" s="247">
        <v>58.838</v>
      </c>
      <c r="C23" s="245">
        <v>720.568</v>
      </c>
      <c r="D23" s="246">
        <v>0</v>
      </c>
      <c r="E23" s="245">
        <v>21.202</v>
      </c>
      <c r="F23" s="246">
        <f t="shared" si="8"/>
        <v>800.608</v>
      </c>
      <c r="G23" s="248">
        <f t="shared" si="9"/>
        <v>0.016518555479756288</v>
      </c>
      <c r="H23" s="247">
        <v>65.734</v>
      </c>
      <c r="I23" s="245">
        <v>624.999</v>
      </c>
      <c r="J23" s="246"/>
      <c r="K23" s="245">
        <v>25.594</v>
      </c>
      <c r="L23" s="246">
        <f t="shared" si="10"/>
        <v>716.3270000000001</v>
      </c>
      <c r="M23" s="249">
        <f aca="true" t="shared" si="15" ref="M23:M38">IF(ISERROR(F23/L23-1),"         /0",(F23/L23-1))</f>
        <v>0.11765715936995225</v>
      </c>
      <c r="N23" s="247">
        <v>58.838</v>
      </c>
      <c r="O23" s="245">
        <v>720.568</v>
      </c>
      <c r="P23" s="246"/>
      <c r="Q23" s="245">
        <v>21.202</v>
      </c>
      <c r="R23" s="246">
        <f t="shared" si="11"/>
        <v>800.608</v>
      </c>
      <c r="S23" s="248">
        <f t="shared" si="12"/>
        <v>0.016518555479756288</v>
      </c>
      <c r="T23" s="251">
        <v>65.734</v>
      </c>
      <c r="U23" s="245">
        <v>624.999</v>
      </c>
      <c r="V23" s="246"/>
      <c r="W23" s="245">
        <v>25.594</v>
      </c>
      <c r="X23" s="246">
        <f t="shared" si="13"/>
        <v>716.3270000000001</v>
      </c>
      <c r="Y23" s="244">
        <f t="shared" si="14"/>
        <v>0.11765715936995225</v>
      </c>
    </row>
    <row r="24" spans="1:25" ht="19.5" customHeight="1">
      <c r="A24" s="250" t="s">
        <v>334</v>
      </c>
      <c r="B24" s="247">
        <v>457.217</v>
      </c>
      <c r="C24" s="245">
        <v>165.79000000000002</v>
      </c>
      <c r="D24" s="246">
        <v>0</v>
      </c>
      <c r="E24" s="245">
        <v>125.628</v>
      </c>
      <c r="F24" s="246">
        <f t="shared" si="8"/>
        <v>748.6350000000001</v>
      </c>
      <c r="G24" s="248">
        <f t="shared" si="9"/>
        <v>0.015446221848379418</v>
      </c>
      <c r="H24" s="247">
        <v>421.78700000000003</v>
      </c>
      <c r="I24" s="245">
        <v>268.482</v>
      </c>
      <c r="J24" s="246"/>
      <c r="K24" s="245"/>
      <c r="L24" s="246">
        <f t="shared" si="10"/>
        <v>690.269</v>
      </c>
      <c r="M24" s="249">
        <f t="shared" si="15"/>
        <v>0.0845554414293559</v>
      </c>
      <c r="N24" s="247">
        <v>457.217</v>
      </c>
      <c r="O24" s="245">
        <v>165.79000000000002</v>
      </c>
      <c r="P24" s="246"/>
      <c r="Q24" s="245">
        <v>125.628</v>
      </c>
      <c r="R24" s="246">
        <f t="shared" si="11"/>
        <v>748.6350000000001</v>
      </c>
      <c r="S24" s="248">
        <f t="shared" si="12"/>
        <v>0.015446221848379418</v>
      </c>
      <c r="T24" s="251">
        <v>421.78700000000003</v>
      </c>
      <c r="U24" s="245">
        <v>268.482</v>
      </c>
      <c r="V24" s="246"/>
      <c r="W24" s="245"/>
      <c r="X24" s="246">
        <f t="shared" si="13"/>
        <v>690.269</v>
      </c>
      <c r="Y24" s="244">
        <f t="shared" si="14"/>
        <v>0.0845554414293559</v>
      </c>
    </row>
    <row r="25" spans="1:25" ht="19.5" customHeight="1">
      <c r="A25" s="250" t="s">
        <v>338</v>
      </c>
      <c r="B25" s="247">
        <v>292.32</v>
      </c>
      <c r="C25" s="245">
        <v>228.26399999999998</v>
      </c>
      <c r="D25" s="246">
        <v>0</v>
      </c>
      <c r="E25" s="245">
        <v>0</v>
      </c>
      <c r="F25" s="246">
        <f>SUM(B25:E25)</f>
        <v>520.584</v>
      </c>
      <c r="G25" s="248">
        <f>F25/$F$9</f>
        <v>0.01074095648041669</v>
      </c>
      <c r="H25" s="247">
        <v>228.07100000000003</v>
      </c>
      <c r="I25" s="245">
        <v>180.511</v>
      </c>
      <c r="J25" s="246"/>
      <c r="K25" s="245"/>
      <c r="L25" s="246">
        <f>SUM(H25:K25)</f>
        <v>408.582</v>
      </c>
      <c r="M25" s="249">
        <f>IF(ISERROR(F25/L25-1),"         /0",(F25/L25-1))</f>
        <v>0.2741236765202577</v>
      </c>
      <c r="N25" s="247">
        <v>292.32</v>
      </c>
      <c r="O25" s="245">
        <v>228.26399999999998</v>
      </c>
      <c r="P25" s="246"/>
      <c r="Q25" s="245"/>
      <c r="R25" s="246">
        <f>SUM(N25:Q25)</f>
        <v>520.584</v>
      </c>
      <c r="S25" s="248">
        <f>R25/$R$9</f>
        <v>0.01074095648041669</v>
      </c>
      <c r="T25" s="251">
        <v>228.07100000000003</v>
      </c>
      <c r="U25" s="245">
        <v>180.511</v>
      </c>
      <c r="V25" s="246"/>
      <c r="W25" s="245"/>
      <c r="X25" s="246">
        <f>SUM(T25:W25)</f>
        <v>408.582</v>
      </c>
      <c r="Y25" s="244">
        <f>IF(ISERROR(R25/X25-1),"         /0",IF(R25/X25&gt;5,"  *  ",(R25/X25-1)))</f>
        <v>0.2741236765202577</v>
      </c>
    </row>
    <row r="26" spans="1:25" ht="19.5" customHeight="1">
      <c r="A26" s="250" t="s">
        <v>393</v>
      </c>
      <c r="B26" s="247">
        <v>0</v>
      </c>
      <c r="C26" s="245">
        <v>447.202</v>
      </c>
      <c r="D26" s="246">
        <v>0</v>
      </c>
      <c r="E26" s="245">
        <v>14.868</v>
      </c>
      <c r="F26" s="246">
        <f t="shared" si="8"/>
        <v>462.07</v>
      </c>
      <c r="G26" s="248">
        <f t="shared" si="9"/>
        <v>0.009533665577324968</v>
      </c>
      <c r="H26" s="247"/>
      <c r="I26" s="245">
        <v>379.05</v>
      </c>
      <c r="J26" s="246"/>
      <c r="K26" s="245"/>
      <c r="L26" s="246">
        <f t="shared" si="10"/>
        <v>379.05</v>
      </c>
      <c r="M26" s="249">
        <f t="shared" si="15"/>
        <v>0.21902123730378564</v>
      </c>
      <c r="N26" s="247"/>
      <c r="O26" s="245">
        <v>447.202</v>
      </c>
      <c r="P26" s="246"/>
      <c r="Q26" s="245">
        <v>14.868</v>
      </c>
      <c r="R26" s="246">
        <f t="shared" si="11"/>
        <v>462.07</v>
      </c>
      <c r="S26" s="248">
        <f t="shared" si="12"/>
        <v>0.009533665577324968</v>
      </c>
      <c r="T26" s="251"/>
      <c r="U26" s="245">
        <v>379.05</v>
      </c>
      <c r="V26" s="246"/>
      <c r="W26" s="245"/>
      <c r="X26" s="246">
        <f t="shared" si="13"/>
        <v>379.05</v>
      </c>
      <c r="Y26" s="244">
        <f t="shared" si="14"/>
        <v>0.21902123730378564</v>
      </c>
    </row>
    <row r="27" spans="1:25" ht="19.5" customHeight="1">
      <c r="A27" s="250" t="s">
        <v>336</v>
      </c>
      <c r="B27" s="247">
        <v>63.891</v>
      </c>
      <c r="C27" s="245">
        <v>291.376</v>
      </c>
      <c r="D27" s="246">
        <v>0</v>
      </c>
      <c r="E27" s="245">
        <v>0</v>
      </c>
      <c r="F27" s="246">
        <f t="shared" si="8"/>
        <v>355.267</v>
      </c>
      <c r="G27" s="248">
        <f t="shared" si="9"/>
        <v>0.007330051223103662</v>
      </c>
      <c r="H27" s="247">
        <v>167.924</v>
      </c>
      <c r="I27" s="245">
        <v>289.219</v>
      </c>
      <c r="J27" s="246"/>
      <c r="K27" s="245">
        <v>29.903</v>
      </c>
      <c r="L27" s="246">
        <f t="shared" si="10"/>
        <v>487.04600000000005</v>
      </c>
      <c r="M27" s="249">
        <f t="shared" si="15"/>
        <v>-0.2705678724391537</v>
      </c>
      <c r="N27" s="247">
        <v>63.891</v>
      </c>
      <c r="O27" s="245">
        <v>291.376</v>
      </c>
      <c r="P27" s="246"/>
      <c r="Q27" s="245"/>
      <c r="R27" s="246">
        <f t="shared" si="11"/>
        <v>355.267</v>
      </c>
      <c r="S27" s="248">
        <f t="shared" si="12"/>
        <v>0.007330051223103662</v>
      </c>
      <c r="T27" s="251">
        <v>167.924</v>
      </c>
      <c r="U27" s="245">
        <v>289.219</v>
      </c>
      <c r="V27" s="246"/>
      <c r="W27" s="245">
        <v>29.903</v>
      </c>
      <c r="X27" s="246">
        <f t="shared" si="13"/>
        <v>487.04600000000005</v>
      </c>
      <c r="Y27" s="244">
        <f t="shared" si="14"/>
        <v>-0.2705678724391537</v>
      </c>
    </row>
    <row r="28" spans="1:25" ht="19.5" customHeight="1">
      <c r="A28" s="250" t="s">
        <v>344</v>
      </c>
      <c r="B28" s="247">
        <v>8.234</v>
      </c>
      <c r="C28" s="245">
        <v>0</v>
      </c>
      <c r="D28" s="246">
        <v>0</v>
      </c>
      <c r="E28" s="245">
        <v>104.662</v>
      </c>
      <c r="F28" s="246">
        <f t="shared" si="8"/>
        <v>112.896</v>
      </c>
      <c r="G28" s="248">
        <f t="shared" si="9"/>
        <v>0.00232932825982574</v>
      </c>
      <c r="H28" s="247">
        <v>9.764</v>
      </c>
      <c r="I28" s="245">
        <v>0.481</v>
      </c>
      <c r="J28" s="246"/>
      <c r="K28" s="245">
        <v>29.867</v>
      </c>
      <c r="L28" s="246">
        <f t="shared" si="10"/>
        <v>40.112</v>
      </c>
      <c r="M28" s="249">
        <f t="shared" si="15"/>
        <v>1.814519345831671</v>
      </c>
      <c r="N28" s="247">
        <v>8.234</v>
      </c>
      <c r="O28" s="245">
        <v>0</v>
      </c>
      <c r="P28" s="246"/>
      <c r="Q28" s="245">
        <v>104.662</v>
      </c>
      <c r="R28" s="246">
        <f t="shared" si="11"/>
        <v>112.896</v>
      </c>
      <c r="S28" s="248">
        <f t="shared" si="12"/>
        <v>0.00232932825982574</v>
      </c>
      <c r="T28" s="251">
        <v>9.764</v>
      </c>
      <c r="U28" s="245">
        <v>0.481</v>
      </c>
      <c r="V28" s="246"/>
      <c r="W28" s="245">
        <v>29.867</v>
      </c>
      <c r="X28" s="246">
        <f t="shared" si="13"/>
        <v>40.112</v>
      </c>
      <c r="Y28" s="244">
        <f t="shared" si="14"/>
        <v>1.814519345831671</v>
      </c>
    </row>
    <row r="29" spans="1:25" ht="19.5" customHeight="1">
      <c r="A29" s="250" t="s">
        <v>342</v>
      </c>
      <c r="B29" s="247">
        <v>4.98</v>
      </c>
      <c r="C29" s="245">
        <v>2.784</v>
      </c>
      <c r="D29" s="246">
        <v>0</v>
      </c>
      <c r="E29" s="245">
        <v>55.587999999999994</v>
      </c>
      <c r="F29" s="246">
        <f t="shared" si="8"/>
        <v>63.352</v>
      </c>
      <c r="G29" s="248">
        <f t="shared" si="9"/>
        <v>0.0013071110040788004</v>
      </c>
      <c r="H29" s="247">
        <v>0.305</v>
      </c>
      <c r="I29" s="245">
        <v>0</v>
      </c>
      <c r="J29" s="246"/>
      <c r="K29" s="245"/>
      <c r="L29" s="246">
        <f t="shared" si="10"/>
        <v>0.305</v>
      </c>
      <c r="M29" s="249" t="s">
        <v>50</v>
      </c>
      <c r="N29" s="247">
        <v>4.98</v>
      </c>
      <c r="O29" s="245">
        <v>2.784</v>
      </c>
      <c r="P29" s="246"/>
      <c r="Q29" s="245">
        <v>55.587999999999994</v>
      </c>
      <c r="R29" s="246">
        <f t="shared" si="11"/>
        <v>63.352</v>
      </c>
      <c r="S29" s="248">
        <f t="shared" si="12"/>
        <v>0.0013071110040788004</v>
      </c>
      <c r="T29" s="251">
        <v>0.305</v>
      </c>
      <c r="U29" s="245">
        <v>0</v>
      </c>
      <c r="V29" s="246"/>
      <c r="W29" s="245"/>
      <c r="X29" s="246">
        <f t="shared" si="13"/>
        <v>0.305</v>
      </c>
      <c r="Y29" s="244" t="str">
        <f t="shared" si="14"/>
        <v>  *  </v>
      </c>
    </row>
    <row r="30" spans="1:25" ht="19.5" customHeight="1">
      <c r="A30" s="250" t="s">
        <v>337</v>
      </c>
      <c r="B30" s="247">
        <v>19.766000000000002</v>
      </c>
      <c r="C30" s="245">
        <v>38.785000000000004</v>
      </c>
      <c r="D30" s="246">
        <v>0</v>
      </c>
      <c r="E30" s="245">
        <v>0</v>
      </c>
      <c r="F30" s="246">
        <f t="shared" si="8"/>
        <v>58.551</v>
      </c>
      <c r="G30" s="248">
        <f t="shared" si="9"/>
        <v>0.0012080543060963797</v>
      </c>
      <c r="H30" s="247">
        <v>54.925999999999995</v>
      </c>
      <c r="I30" s="245">
        <v>48.99099999999999</v>
      </c>
      <c r="J30" s="246"/>
      <c r="K30" s="245"/>
      <c r="L30" s="246">
        <f t="shared" si="10"/>
        <v>103.91699999999999</v>
      </c>
      <c r="M30" s="249">
        <f t="shared" si="15"/>
        <v>-0.43655994688068356</v>
      </c>
      <c r="N30" s="247">
        <v>19.766000000000002</v>
      </c>
      <c r="O30" s="245">
        <v>38.785000000000004</v>
      </c>
      <c r="P30" s="246"/>
      <c r="Q30" s="245"/>
      <c r="R30" s="246">
        <f t="shared" si="11"/>
        <v>58.551</v>
      </c>
      <c r="S30" s="248">
        <f t="shared" si="12"/>
        <v>0.0012080543060963797</v>
      </c>
      <c r="T30" s="251">
        <v>54.925999999999995</v>
      </c>
      <c r="U30" s="245">
        <v>48.99099999999999</v>
      </c>
      <c r="V30" s="246"/>
      <c r="W30" s="245"/>
      <c r="X30" s="246">
        <f t="shared" si="13"/>
        <v>103.91699999999999</v>
      </c>
      <c r="Y30" s="244">
        <f t="shared" si="14"/>
        <v>-0.43655994688068356</v>
      </c>
    </row>
    <row r="31" spans="1:25" ht="19.5" customHeight="1">
      <c r="A31" s="250" t="s">
        <v>339</v>
      </c>
      <c r="B31" s="247">
        <v>6.52</v>
      </c>
      <c r="C31" s="245">
        <v>48.013</v>
      </c>
      <c r="D31" s="246">
        <v>0</v>
      </c>
      <c r="E31" s="245">
        <v>0</v>
      </c>
      <c r="F31" s="246">
        <f t="shared" si="8"/>
        <v>54.533</v>
      </c>
      <c r="G31" s="248">
        <f t="shared" si="9"/>
        <v>0.001125152866293554</v>
      </c>
      <c r="H31" s="247">
        <v>63.067</v>
      </c>
      <c r="I31" s="245">
        <v>0.08</v>
      </c>
      <c r="J31" s="246"/>
      <c r="K31" s="245">
        <v>1.961</v>
      </c>
      <c r="L31" s="246">
        <f t="shared" si="10"/>
        <v>65.108</v>
      </c>
      <c r="M31" s="249">
        <f>IF(ISERROR(F31/L31-1),"         /0",(F31/L31-1))</f>
        <v>-0.162422436566935</v>
      </c>
      <c r="N31" s="247">
        <v>6.52</v>
      </c>
      <c r="O31" s="245">
        <v>48.013</v>
      </c>
      <c r="P31" s="246"/>
      <c r="Q31" s="245"/>
      <c r="R31" s="246">
        <f t="shared" si="11"/>
        <v>54.533</v>
      </c>
      <c r="S31" s="248">
        <f t="shared" si="12"/>
        <v>0.001125152866293554</v>
      </c>
      <c r="T31" s="251">
        <v>63.067</v>
      </c>
      <c r="U31" s="245">
        <v>0.08</v>
      </c>
      <c r="V31" s="246"/>
      <c r="W31" s="245">
        <v>1.961</v>
      </c>
      <c r="X31" s="246">
        <f t="shared" si="13"/>
        <v>65.108</v>
      </c>
      <c r="Y31" s="244">
        <f t="shared" si="14"/>
        <v>-0.162422436566935</v>
      </c>
    </row>
    <row r="32" spans="1:25" ht="19.5" customHeight="1" thickBot="1">
      <c r="A32" s="250" t="s">
        <v>311</v>
      </c>
      <c r="B32" s="247">
        <v>317.183</v>
      </c>
      <c r="C32" s="245">
        <v>182.75799999999998</v>
      </c>
      <c r="D32" s="246">
        <v>75.84400000000001</v>
      </c>
      <c r="E32" s="245">
        <v>111.28</v>
      </c>
      <c r="F32" s="246">
        <f t="shared" si="8"/>
        <v>687.0649999999999</v>
      </c>
      <c r="G32" s="248">
        <f t="shared" si="9"/>
        <v>0.0141758779836059</v>
      </c>
      <c r="H32" s="247">
        <v>421.524</v>
      </c>
      <c r="I32" s="245">
        <v>216.81099999999998</v>
      </c>
      <c r="J32" s="246">
        <v>0</v>
      </c>
      <c r="K32" s="245">
        <v>30.386</v>
      </c>
      <c r="L32" s="246">
        <f t="shared" si="10"/>
        <v>668.721</v>
      </c>
      <c r="M32" s="249">
        <f t="shared" si="15"/>
        <v>0.02743146992542478</v>
      </c>
      <c r="N32" s="247">
        <v>317.183</v>
      </c>
      <c r="O32" s="245">
        <v>182.75799999999998</v>
      </c>
      <c r="P32" s="246">
        <v>75.84400000000001</v>
      </c>
      <c r="Q32" s="245">
        <v>111.28</v>
      </c>
      <c r="R32" s="246">
        <f t="shared" si="11"/>
        <v>687.0649999999999</v>
      </c>
      <c r="S32" s="248">
        <f t="shared" si="12"/>
        <v>0.0141758779836059</v>
      </c>
      <c r="T32" s="251">
        <v>421.524</v>
      </c>
      <c r="U32" s="245">
        <v>216.81099999999998</v>
      </c>
      <c r="V32" s="246">
        <v>0</v>
      </c>
      <c r="W32" s="245">
        <v>30.386</v>
      </c>
      <c r="X32" s="246">
        <f t="shared" si="13"/>
        <v>668.721</v>
      </c>
      <c r="Y32" s="244">
        <f t="shared" si="14"/>
        <v>0.02743146992542478</v>
      </c>
    </row>
    <row r="33" spans="1:25" s="236" customFormat="1" ht="19.5" customHeight="1">
      <c r="A33" s="243" t="s">
        <v>59</v>
      </c>
      <c r="B33" s="240">
        <f>SUM(B34:B41)</f>
        <v>1697.9349999999997</v>
      </c>
      <c r="C33" s="239">
        <f>SUM(C34:C41)</f>
        <v>1109.372</v>
      </c>
      <c r="D33" s="238">
        <f>SUM(D34:D41)</f>
        <v>466.835</v>
      </c>
      <c r="E33" s="239">
        <f>SUM(E34:E41)</f>
        <v>27.065</v>
      </c>
      <c r="F33" s="238">
        <f t="shared" si="8"/>
        <v>3301.207</v>
      </c>
      <c r="G33" s="241">
        <f t="shared" si="9"/>
        <v>0.06811219845374991</v>
      </c>
      <c r="H33" s="240">
        <f>SUM(H34:H41)</f>
        <v>2258.641</v>
      </c>
      <c r="I33" s="310">
        <f>SUM(I34:I41)</f>
        <v>1160.3500000000001</v>
      </c>
      <c r="J33" s="238">
        <f>SUM(J34:J41)</f>
        <v>19.701</v>
      </c>
      <c r="K33" s="239">
        <f>SUM(K34:K41)</f>
        <v>24.38</v>
      </c>
      <c r="L33" s="238">
        <f t="shared" si="10"/>
        <v>3463.072</v>
      </c>
      <c r="M33" s="242">
        <f t="shared" si="15"/>
        <v>-0.04674029301152283</v>
      </c>
      <c r="N33" s="240">
        <f>SUM(N34:N41)</f>
        <v>1697.9349999999997</v>
      </c>
      <c r="O33" s="239">
        <f>SUM(O34:O41)</f>
        <v>1109.372</v>
      </c>
      <c r="P33" s="238">
        <f>SUM(P34:P41)</f>
        <v>466.835</v>
      </c>
      <c r="Q33" s="239">
        <f>SUM(Q34:Q41)</f>
        <v>27.065</v>
      </c>
      <c r="R33" s="238">
        <f t="shared" si="11"/>
        <v>3301.207</v>
      </c>
      <c r="S33" s="241">
        <f t="shared" si="12"/>
        <v>0.06811219845374991</v>
      </c>
      <c r="T33" s="240">
        <f>SUM(T34:T41)</f>
        <v>2258.641</v>
      </c>
      <c r="U33" s="239">
        <f>SUM(U34:U41)</f>
        <v>1160.3500000000001</v>
      </c>
      <c r="V33" s="238">
        <f>SUM(V34:V41)</f>
        <v>19.701</v>
      </c>
      <c r="W33" s="239">
        <f>SUM(W34:W41)</f>
        <v>24.38</v>
      </c>
      <c r="X33" s="238">
        <f t="shared" si="13"/>
        <v>3463.072</v>
      </c>
      <c r="Y33" s="237">
        <f t="shared" si="14"/>
        <v>-0.04674029301152283</v>
      </c>
    </row>
    <row r="34" spans="1:25" ht="19.5" customHeight="1">
      <c r="A34" s="250" t="s">
        <v>394</v>
      </c>
      <c r="B34" s="247">
        <v>917.55</v>
      </c>
      <c r="C34" s="245">
        <v>0</v>
      </c>
      <c r="D34" s="246">
        <v>0</v>
      </c>
      <c r="E34" s="245">
        <v>0</v>
      </c>
      <c r="F34" s="246">
        <f t="shared" si="8"/>
        <v>917.55</v>
      </c>
      <c r="G34" s="248">
        <f t="shared" si="9"/>
        <v>0.018931362889766754</v>
      </c>
      <c r="H34" s="247">
        <v>1295.9859999999999</v>
      </c>
      <c r="I34" s="293"/>
      <c r="J34" s="246"/>
      <c r="K34" s="245"/>
      <c r="L34" s="246">
        <f t="shared" si="10"/>
        <v>1295.9859999999999</v>
      </c>
      <c r="M34" s="249">
        <f t="shared" si="15"/>
        <v>-0.29200624080815685</v>
      </c>
      <c r="N34" s="247">
        <v>917.55</v>
      </c>
      <c r="O34" s="245"/>
      <c r="P34" s="246"/>
      <c r="Q34" s="245"/>
      <c r="R34" s="246">
        <f t="shared" si="11"/>
        <v>917.55</v>
      </c>
      <c r="S34" s="248">
        <f t="shared" si="12"/>
        <v>0.018931362889766754</v>
      </c>
      <c r="T34" s="247">
        <v>1295.9859999999999</v>
      </c>
      <c r="U34" s="245"/>
      <c r="V34" s="246"/>
      <c r="W34" s="245"/>
      <c r="X34" s="229">
        <f t="shared" si="13"/>
        <v>1295.9859999999999</v>
      </c>
      <c r="Y34" s="244">
        <f t="shared" si="14"/>
        <v>-0.29200624080815685</v>
      </c>
    </row>
    <row r="35" spans="1:25" ht="19.5" customHeight="1">
      <c r="A35" s="250" t="s">
        <v>346</v>
      </c>
      <c r="B35" s="247">
        <v>264.12800000000004</v>
      </c>
      <c r="C35" s="245">
        <v>528.37</v>
      </c>
      <c r="D35" s="246">
        <v>0</v>
      </c>
      <c r="E35" s="245">
        <v>0</v>
      </c>
      <c r="F35" s="246">
        <f t="shared" si="8"/>
        <v>792.498</v>
      </c>
      <c r="G35" s="248">
        <f t="shared" si="9"/>
        <v>0.016351225794141326</v>
      </c>
      <c r="H35" s="247">
        <v>219.002</v>
      </c>
      <c r="I35" s="293">
        <v>556.683</v>
      </c>
      <c r="J35" s="246"/>
      <c r="K35" s="245"/>
      <c r="L35" s="246">
        <f t="shared" si="10"/>
        <v>775.685</v>
      </c>
      <c r="M35" s="249">
        <f t="shared" si="15"/>
        <v>0.021675035613683447</v>
      </c>
      <c r="N35" s="247">
        <v>264.12800000000004</v>
      </c>
      <c r="O35" s="245">
        <v>528.37</v>
      </c>
      <c r="P35" s="246"/>
      <c r="Q35" s="245"/>
      <c r="R35" s="246">
        <f t="shared" si="11"/>
        <v>792.498</v>
      </c>
      <c r="S35" s="248">
        <f t="shared" si="12"/>
        <v>0.016351225794141326</v>
      </c>
      <c r="T35" s="247">
        <v>219.002</v>
      </c>
      <c r="U35" s="245">
        <v>556.683</v>
      </c>
      <c r="V35" s="246"/>
      <c r="W35" s="245"/>
      <c r="X35" s="229">
        <f t="shared" si="13"/>
        <v>775.685</v>
      </c>
      <c r="Y35" s="244">
        <f t="shared" si="14"/>
        <v>0.021675035613683447</v>
      </c>
    </row>
    <row r="36" spans="1:25" ht="19.5" customHeight="1">
      <c r="A36" s="250" t="s">
        <v>395</v>
      </c>
      <c r="B36" s="247">
        <v>209.943</v>
      </c>
      <c r="C36" s="245">
        <v>82.801</v>
      </c>
      <c r="D36" s="246">
        <v>0</v>
      </c>
      <c r="E36" s="245">
        <v>0</v>
      </c>
      <c r="F36" s="229">
        <f t="shared" si="8"/>
        <v>292.744</v>
      </c>
      <c r="G36" s="248">
        <f t="shared" si="9"/>
        <v>0.006040044572831867</v>
      </c>
      <c r="H36" s="247">
        <v>312.84</v>
      </c>
      <c r="I36" s="293">
        <v>144.994</v>
      </c>
      <c r="J36" s="246">
        <v>19.381</v>
      </c>
      <c r="K36" s="245">
        <v>2.932</v>
      </c>
      <c r="L36" s="229">
        <f t="shared" si="10"/>
        <v>480.14699999999993</v>
      </c>
      <c r="M36" s="249">
        <f t="shared" si="15"/>
        <v>-0.390303386254626</v>
      </c>
      <c r="N36" s="247">
        <v>209.943</v>
      </c>
      <c r="O36" s="245">
        <v>82.801</v>
      </c>
      <c r="P36" s="246"/>
      <c r="Q36" s="245"/>
      <c r="R36" s="246">
        <f t="shared" si="11"/>
        <v>292.744</v>
      </c>
      <c r="S36" s="248">
        <f t="shared" si="12"/>
        <v>0.006040044572831867</v>
      </c>
      <c r="T36" s="247">
        <v>312.84</v>
      </c>
      <c r="U36" s="245">
        <v>144.994</v>
      </c>
      <c r="V36" s="246">
        <v>19.381</v>
      </c>
      <c r="W36" s="245">
        <v>2.932</v>
      </c>
      <c r="X36" s="229">
        <f t="shared" si="13"/>
        <v>480.14699999999993</v>
      </c>
      <c r="Y36" s="244">
        <f t="shared" si="14"/>
        <v>-0.390303386254626</v>
      </c>
    </row>
    <row r="37" spans="1:25" ht="19.5" customHeight="1">
      <c r="A37" s="250" t="s">
        <v>348</v>
      </c>
      <c r="B37" s="247">
        <v>47.206</v>
      </c>
      <c r="C37" s="245">
        <v>163.812</v>
      </c>
      <c r="D37" s="246">
        <v>0</v>
      </c>
      <c r="E37" s="245">
        <v>6.966</v>
      </c>
      <c r="F37" s="229">
        <f t="shared" si="8"/>
        <v>217.98400000000004</v>
      </c>
      <c r="G37" s="248">
        <f t="shared" si="9"/>
        <v>0.004497557853155596</v>
      </c>
      <c r="H37" s="247">
        <v>56.246</v>
      </c>
      <c r="I37" s="293">
        <v>137.884</v>
      </c>
      <c r="J37" s="246"/>
      <c r="K37" s="245">
        <v>21.438</v>
      </c>
      <c r="L37" s="229">
        <f t="shared" si="10"/>
        <v>215.56799999999998</v>
      </c>
      <c r="M37" s="249">
        <f t="shared" si="15"/>
        <v>0.011207600385957361</v>
      </c>
      <c r="N37" s="247">
        <v>47.206</v>
      </c>
      <c r="O37" s="245">
        <v>163.812</v>
      </c>
      <c r="P37" s="246"/>
      <c r="Q37" s="245">
        <v>6.966</v>
      </c>
      <c r="R37" s="246">
        <f t="shared" si="11"/>
        <v>217.98400000000004</v>
      </c>
      <c r="S37" s="248">
        <f t="shared" si="12"/>
        <v>0.004497557853155596</v>
      </c>
      <c r="T37" s="247">
        <v>56.246</v>
      </c>
      <c r="U37" s="245">
        <v>137.884</v>
      </c>
      <c r="V37" s="246"/>
      <c r="W37" s="245">
        <v>21.438</v>
      </c>
      <c r="X37" s="229">
        <f t="shared" si="13"/>
        <v>215.56799999999998</v>
      </c>
      <c r="Y37" s="244">
        <f t="shared" si="14"/>
        <v>0.011207600385957361</v>
      </c>
    </row>
    <row r="38" spans="1:25" ht="19.5" customHeight="1">
      <c r="A38" s="250" t="s">
        <v>347</v>
      </c>
      <c r="B38" s="247">
        <v>14.934</v>
      </c>
      <c r="C38" s="245">
        <v>179.892</v>
      </c>
      <c r="D38" s="246">
        <v>0</v>
      </c>
      <c r="E38" s="245">
        <v>0</v>
      </c>
      <c r="F38" s="246">
        <f t="shared" si="8"/>
        <v>194.826</v>
      </c>
      <c r="G38" s="248">
        <f t="shared" si="9"/>
        <v>0.004019750102296003</v>
      </c>
      <c r="H38" s="247">
        <v>24.209999999999997</v>
      </c>
      <c r="I38" s="293">
        <v>194.692</v>
      </c>
      <c r="J38" s="246"/>
      <c r="K38" s="245"/>
      <c r="L38" s="246">
        <f t="shared" si="10"/>
        <v>218.90200000000002</v>
      </c>
      <c r="M38" s="249">
        <f t="shared" si="15"/>
        <v>-0.10998529022119496</v>
      </c>
      <c r="N38" s="247">
        <v>14.934</v>
      </c>
      <c r="O38" s="245">
        <v>179.892</v>
      </c>
      <c r="P38" s="246"/>
      <c r="Q38" s="245"/>
      <c r="R38" s="246">
        <f t="shared" si="11"/>
        <v>194.826</v>
      </c>
      <c r="S38" s="248">
        <f t="shared" si="12"/>
        <v>0.004019750102296003</v>
      </c>
      <c r="T38" s="247">
        <v>24.209999999999997</v>
      </c>
      <c r="U38" s="245">
        <v>194.692</v>
      </c>
      <c r="V38" s="246"/>
      <c r="W38" s="245"/>
      <c r="X38" s="229">
        <f t="shared" si="13"/>
        <v>218.90200000000002</v>
      </c>
      <c r="Y38" s="244">
        <f t="shared" si="14"/>
        <v>-0.10998529022119496</v>
      </c>
    </row>
    <row r="39" spans="1:25" ht="19.5" customHeight="1">
      <c r="A39" s="250" t="s">
        <v>351</v>
      </c>
      <c r="B39" s="247">
        <v>12.019</v>
      </c>
      <c r="C39" s="245">
        <v>95.262</v>
      </c>
      <c r="D39" s="246">
        <v>0</v>
      </c>
      <c r="E39" s="245">
        <v>0</v>
      </c>
      <c r="F39" s="246">
        <f t="shared" si="8"/>
        <v>107.281</v>
      </c>
      <c r="G39" s="248">
        <f t="shared" si="9"/>
        <v>0.002213476695740905</v>
      </c>
      <c r="H39" s="247">
        <v>9.953</v>
      </c>
      <c r="I39" s="293">
        <v>0</v>
      </c>
      <c r="J39" s="246"/>
      <c r="K39" s="245"/>
      <c r="L39" s="246">
        <f t="shared" si="10"/>
        <v>9.953</v>
      </c>
      <c r="M39" s="249" t="s">
        <v>50</v>
      </c>
      <c r="N39" s="247">
        <v>12.019</v>
      </c>
      <c r="O39" s="245">
        <v>95.262</v>
      </c>
      <c r="P39" s="246"/>
      <c r="Q39" s="245"/>
      <c r="R39" s="246">
        <f t="shared" si="11"/>
        <v>107.281</v>
      </c>
      <c r="S39" s="248">
        <f t="shared" si="12"/>
        <v>0.002213476695740905</v>
      </c>
      <c r="T39" s="247">
        <v>9.953</v>
      </c>
      <c r="U39" s="245">
        <v>0</v>
      </c>
      <c r="V39" s="246"/>
      <c r="W39" s="245"/>
      <c r="X39" s="229">
        <f t="shared" si="13"/>
        <v>9.953</v>
      </c>
      <c r="Y39" s="244" t="str">
        <f t="shared" si="14"/>
        <v>  *  </v>
      </c>
    </row>
    <row r="40" spans="1:25" ht="19.5" customHeight="1">
      <c r="A40" s="250" t="s">
        <v>349</v>
      </c>
      <c r="B40" s="247">
        <v>1.23</v>
      </c>
      <c r="C40" s="245">
        <v>40.323</v>
      </c>
      <c r="D40" s="246">
        <v>0</v>
      </c>
      <c r="E40" s="245">
        <v>0</v>
      </c>
      <c r="F40" s="246">
        <f t="shared" si="8"/>
        <v>41.553</v>
      </c>
      <c r="G40" s="248">
        <f t="shared" si="9"/>
        <v>0.0008573428392550574</v>
      </c>
      <c r="H40" s="247">
        <v>0.362</v>
      </c>
      <c r="I40" s="293">
        <v>85.298</v>
      </c>
      <c r="J40" s="246"/>
      <c r="K40" s="245"/>
      <c r="L40" s="246">
        <f t="shared" si="10"/>
        <v>85.66</v>
      </c>
      <c r="M40" s="249" t="s">
        <v>50</v>
      </c>
      <c r="N40" s="247">
        <v>1.23</v>
      </c>
      <c r="O40" s="245">
        <v>40.323</v>
      </c>
      <c r="P40" s="246"/>
      <c r="Q40" s="245"/>
      <c r="R40" s="246">
        <f t="shared" si="11"/>
        <v>41.553</v>
      </c>
      <c r="S40" s="248">
        <f t="shared" si="12"/>
        <v>0.0008573428392550574</v>
      </c>
      <c r="T40" s="247">
        <v>0.362</v>
      </c>
      <c r="U40" s="245">
        <v>85.298</v>
      </c>
      <c r="V40" s="246"/>
      <c r="W40" s="245"/>
      <c r="X40" s="229">
        <f t="shared" si="13"/>
        <v>85.66</v>
      </c>
      <c r="Y40" s="244">
        <f t="shared" si="14"/>
        <v>-0.5149077749241187</v>
      </c>
    </row>
    <row r="41" spans="1:25" ht="19.5" customHeight="1" thickBot="1">
      <c r="A41" s="250" t="s">
        <v>311</v>
      </c>
      <c r="B41" s="247">
        <v>230.92499999999995</v>
      </c>
      <c r="C41" s="245">
        <v>18.912</v>
      </c>
      <c r="D41" s="246">
        <v>466.835</v>
      </c>
      <c r="E41" s="245">
        <v>20.099</v>
      </c>
      <c r="F41" s="476">
        <f t="shared" si="8"/>
        <v>736.771</v>
      </c>
      <c r="G41" s="248">
        <f t="shared" si="9"/>
        <v>0.015201437706562411</v>
      </c>
      <c r="H41" s="247">
        <v>340.042</v>
      </c>
      <c r="I41" s="293">
        <v>40.799</v>
      </c>
      <c r="J41" s="246">
        <v>0.32</v>
      </c>
      <c r="K41" s="245">
        <v>0.01</v>
      </c>
      <c r="L41" s="476">
        <f t="shared" si="10"/>
        <v>381.17099999999994</v>
      </c>
      <c r="M41" s="249">
        <f aca="true" t="shared" si="16" ref="M41:M55">IF(ISERROR(F41/L41-1),"         /0",(F41/L41-1))</f>
        <v>0.93291462362037</v>
      </c>
      <c r="N41" s="247">
        <v>230.92499999999995</v>
      </c>
      <c r="O41" s="245">
        <v>18.912</v>
      </c>
      <c r="P41" s="246">
        <v>466.835</v>
      </c>
      <c r="Q41" s="245">
        <v>20.099</v>
      </c>
      <c r="R41" s="246">
        <f t="shared" si="11"/>
        <v>736.771</v>
      </c>
      <c r="S41" s="248">
        <f t="shared" si="12"/>
        <v>0.015201437706562411</v>
      </c>
      <c r="T41" s="247">
        <v>340.042</v>
      </c>
      <c r="U41" s="245">
        <v>40.799</v>
      </c>
      <c r="V41" s="246">
        <v>0.32</v>
      </c>
      <c r="W41" s="245">
        <v>0.01</v>
      </c>
      <c r="X41" s="229">
        <f t="shared" si="13"/>
        <v>381.17099999999994</v>
      </c>
      <c r="Y41" s="244">
        <f t="shared" si="14"/>
        <v>0.93291462362037</v>
      </c>
    </row>
    <row r="42" spans="1:25" s="236" customFormat="1" ht="19.5" customHeight="1">
      <c r="A42" s="243" t="s">
        <v>58</v>
      </c>
      <c r="B42" s="240">
        <f>SUM(B43:B49)</f>
        <v>2041.8519999999999</v>
      </c>
      <c r="C42" s="239">
        <f>SUM(C43:C49)</f>
        <v>1747.591</v>
      </c>
      <c r="D42" s="238">
        <f>SUM(D43:D49)</f>
        <v>1.825</v>
      </c>
      <c r="E42" s="239">
        <f>SUM(E43:E49)</f>
        <v>8.919</v>
      </c>
      <c r="F42" s="238">
        <f t="shared" si="8"/>
        <v>3800.1869999999994</v>
      </c>
      <c r="G42" s="241">
        <f t="shared" si="9"/>
        <v>0.07840741010950253</v>
      </c>
      <c r="H42" s="240">
        <f>SUM(H43:H49)</f>
        <v>2415.6</v>
      </c>
      <c r="I42" s="239">
        <f>SUM(I43:I49)</f>
        <v>1543.059</v>
      </c>
      <c r="J42" s="238">
        <f>SUM(J43:J49)</f>
        <v>2.364</v>
      </c>
      <c r="K42" s="239">
        <f>SUM(K43:K49)</f>
        <v>45.855</v>
      </c>
      <c r="L42" s="238">
        <f t="shared" si="10"/>
        <v>4006.8779999999997</v>
      </c>
      <c r="M42" s="242">
        <f t="shared" si="16"/>
        <v>-0.05158405122392051</v>
      </c>
      <c r="N42" s="240">
        <f>SUM(N43:N49)</f>
        <v>2041.8519999999999</v>
      </c>
      <c r="O42" s="239">
        <f>SUM(O43:O49)</f>
        <v>1747.591</v>
      </c>
      <c r="P42" s="238">
        <f>SUM(P43:P49)</f>
        <v>1.825</v>
      </c>
      <c r="Q42" s="239">
        <f>SUM(Q43:Q49)</f>
        <v>8.919</v>
      </c>
      <c r="R42" s="238">
        <f t="shared" si="11"/>
        <v>3800.1869999999994</v>
      </c>
      <c r="S42" s="241">
        <f t="shared" si="12"/>
        <v>0.07840741010950253</v>
      </c>
      <c r="T42" s="240">
        <f>SUM(T43:T49)</f>
        <v>2415.6</v>
      </c>
      <c r="U42" s="239">
        <f>SUM(U43:U49)</f>
        <v>1543.059</v>
      </c>
      <c r="V42" s="238">
        <f>SUM(V43:V49)</f>
        <v>2.364</v>
      </c>
      <c r="W42" s="239">
        <f>SUM(W43:W49)</f>
        <v>45.855</v>
      </c>
      <c r="X42" s="238">
        <f t="shared" si="13"/>
        <v>4006.8779999999997</v>
      </c>
      <c r="Y42" s="237">
        <f t="shared" si="14"/>
        <v>-0.05158405122392051</v>
      </c>
    </row>
    <row r="43" spans="1:25" s="220" customFormat="1" ht="19.5" customHeight="1">
      <c r="A43" s="235" t="s">
        <v>353</v>
      </c>
      <c r="B43" s="233">
        <v>1065</v>
      </c>
      <c r="C43" s="230">
        <v>1041.364</v>
      </c>
      <c r="D43" s="229">
        <v>0</v>
      </c>
      <c r="E43" s="230">
        <v>7.249</v>
      </c>
      <c r="F43" s="229">
        <f t="shared" si="8"/>
        <v>2113.613</v>
      </c>
      <c r="G43" s="232">
        <f t="shared" si="9"/>
        <v>0.04360914905076407</v>
      </c>
      <c r="H43" s="233">
        <v>1169.071</v>
      </c>
      <c r="I43" s="230">
        <v>762.3820000000001</v>
      </c>
      <c r="J43" s="229"/>
      <c r="K43" s="230">
        <v>41.915</v>
      </c>
      <c r="L43" s="229">
        <f t="shared" si="10"/>
        <v>1973.368</v>
      </c>
      <c r="M43" s="234">
        <f t="shared" si="16"/>
        <v>0.07106885284447695</v>
      </c>
      <c r="N43" s="233">
        <v>1065</v>
      </c>
      <c r="O43" s="230">
        <v>1041.364</v>
      </c>
      <c r="P43" s="229">
        <v>0</v>
      </c>
      <c r="Q43" s="230">
        <v>7.249</v>
      </c>
      <c r="R43" s="229">
        <f t="shared" si="11"/>
        <v>2113.613</v>
      </c>
      <c r="S43" s="232">
        <f t="shared" si="12"/>
        <v>0.04360914905076407</v>
      </c>
      <c r="T43" s="231">
        <v>1169.071</v>
      </c>
      <c r="U43" s="230">
        <v>762.3820000000001</v>
      </c>
      <c r="V43" s="229"/>
      <c r="W43" s="230">
        <v>41.915</v>
      </c>
      <c r="X43" s="229">
        <f t="shared" si="13"/>
        <v>1973.368</v>
      </c>
      <c r="Y43" s="228">
        <f t="shared" si="14"/>
        <v>0.07106885284447695</v>
      </c>
    </row>
    <row r="44" spans="1:25" s="220" customFormat="1" ht="19.5" customHeight="1">
      <c r="A44" s="235" t="s">
        <v>355</v>
      </c>
      <c r="B44" s="233">
        <v>574.311</v>
      </c>
      <c r="C44" s="230">
        <v>415.58299999999997</v>
      </c>
      <c r="D44" s="229">
        <v>0</v>
      </c>
      <c r="E44" s="230">
        <v>0</v>
      </c>
      <c r="F44" s="229">
        <f t="shared" si="8"/>
        <v>989.894</v>
      </c>
      <c r="G44" s="232">
        <f t="shared" si="9"/>
        <v>0.020424001456490405</v>
      </c>
      <c r="H44" s="233">
        <v>750.623</v>
      </c>
      <c r="I44" s="230">
        <v>478.147</v>
      </c>
      <c r="J44" s="229"/>
      <c r="K44" s="230"/>
      <c r="L44" s="229">
        <f t="shared" si="10"/>
        <v>1228.77</v>
      </c>
      <c r="M44" s="234">
        <f t="shared" si="16"/>
        <v>-0.1944025326139147</v>
      </c>
      <c r="N44" s="233">
        <v>574.311</v>
      </c>
      <c r="O44" s="230">
        <v>415.58299999999997</v>
      </c>
      <c r="P44" s="229"/>
      <c r="Q44" s="230"/>
      <c r="R44" s="229">
        <f t="shared" si="11"/>
        <v>989.894</v>
      </c>
      <c r="S44" s="232">
        <f t="shared" si="12"/>
        <v>0.020424001456490405</v>
      </c>
      <c r="T44" s="231">
        <v>750.623</v>
      </c>
      <c r="U44" s="230">
        <v>478.147</v>
      </c>
      <c r="V44" s="229"/>
      <c r="W44" s="230"/>
      <c r="X44" s="229">
        <f t="shared" si="13"/>
        <v>1228.77</v>
      </c>
      <c r="Y44" s="228">
        <f t="shared" si="14"/>
        <v>-0.1944025326139147</v>
      </c>
    </row>
    <row r="45" spans="1:25" s="220" customFormat="1" ht="19.5" customHeight="1">
      <c r="A45" s="235" t="s">
        <v>354</v>
      </c>
      <c r="B45" s="233">
        <v>74.658</v>
      </c>
      <c r="C45" s="230">
        <v>75.916</v>
      </c>
      <c r="D45" s="229">
        <v>0</v>
      </c>
      <c r="E45" s="230">
        <v>0</v>
      </c>
      <c r="F45" s="229">
        <f>SUM(B45:E45)</f>
        <v>150.574</v>
      </c>
      <c r="G45" s="232">
        <f>F45/$F$9</f>
        <v>0.0031067201087283955</v>
      </c>
      <c r="H45" s="233">
        <v>45.549</v>
      </c>
      <c r="I45" s="230">
        <v>110.162</v>
      </c>
      <c r="J45" s="229"/>
      <c r="K45" s="230"/>
      <c r="L45" s="229">
        <f>SUM(H45:K45)</f>
        <v>155.711</v>
      </c>
      <c r="M45" s="234">
        <f t="shared" si="16"/>
        <v>-0.0329906043889</v>
      </c>
      <c r="N45" s="233">
        <v>74.658</v>
      </c>
      <c r="O45" s="230">
        <v>75.916</v>
      </c>
      <c r="P45" s="229">
        <v>0</v>
      </c>
      <c r="Q45" s="230">
        <v>0</v>
      </c>
      <c r="R45" s="229">
        <f>SUM(N45:Q45)</f>
        <v>150.574</v>
      </c>
      <c r="S45" s="232">
        <f>R45/$R$9</f>
        <v>0.0031067201087283955</v>
      </c>
      <c r="T45" s="231">
        <v>45.549</v>
      </c>
      <c r="U45" s="230">
        <v>110.162</v>
      </c>
      <c r="V45" s="229"/>
      <c r="W45" s="230"/>
      <c r="X45" s="229">
        <f>SUM(T45:W45)</f>
        <v>155.711</v>
      </c>
      <c r="Y45" s="228">
        <f>IF(ISERROR(R45/X45-1),"         /0",IF(R45/X45&gt;5,"  *  ",(R45/X45-1)))</f>
        <v>-0.0329906043889</v>
      </c>
    </row>
    <row r="46" spans="1:25" s="220" customFormat="1" ht="19.5" customHeight="1">
      <c r="A46" s="235" t="s">
        <v>359</v>
      </c>
      <c r="B46" s="233">
        <v>50.714</v>
      </c>
      <c r="C46" s="230">
        <v>88.253</v>
      </c>
      <c r="D46" s="229">
        <v>0</v>
      </c>
      <c r="E46" s="230">
        <v>0</v>
      </c>
      <c r="F46" s="229">
        <f>SUM(B46:E46)</f>
        <v>138.96699999999998</v>
      </c>
      <c r="G46" s="232">
        <f>F46/$F$9</f>
        <v>0.002867238522916698</v>
      </c>
      <c r="H46" s="233">
        <v>37.384</v>
      </c>
      <c r="I46" s="230">
        <v>20.103</v>
      </c>
      <c r="J46" s="229"/>
      <c r="K46" s="230"/>
      <c r="L46" s="229">
        <f>SUM(H46:K46)</f>
        <v>57.487</v>
      </c>
      <c r="M46" s="234">
        <f>IF(ISERROR(F46/L46-1),"         /0",(F46/L46-1))</f>
        <v>1.4173639257571273</v>
      </c>
      <c r="N46" s="233">
        <v>50.714</v>
      </c>
      <c r="O46" s="230">
        <v>88.253</v>
      </c>
      <c r="P46" s="229"/>
      <c r="Q46" s="230"/>
      <c r="R46" s="229">
        <f>SUM(N46:Q46)</f>
        <v>138.96699999999998</v>
      </c>
      <c r="S46" s="232">
        <f>R46/$R$9</f>
        <v>0.002867238522916698</v>
      </c>
      <c r="T46" s="231">
        <v>37.384</v>
      </c>
      <c r="U46" s="230">
        <v>20.103</v>
      </c>
      <c r="V46" s="229"/>
      <c r="W46" s="230"/>
      <c r="X46" s="229">
        <f>SUM(T46:W46)</f>
        <v>57.487</v>
      </c>
      <c r="Y46" s="228">
        <f>IF(ISERROR(R46/X46-1),"         /0",IF(R46/X46&gt;5,"  *  ",(R46/X46-1)))</f>
        <v>1.4173639257571273</v>
      </c>
    </row>
    <row r="47" spans="1:25" s="220" customFormat="1" ht="19.5" customHeight="1">
      <c r="A47" s="235" t="s">
        <v>356</v>
      </c>
      <c r="B47" s="233">
        <v>67.243</v>
      </c>
      <c r="C47" s="230">
        <v>37.995000000000005</v>
      </c>
      <c r="D47" s="229">
        <v>0</v>
      </c>
      <c r="E47" s="230">
        <v>0</v>
      </c>
      <c r="F47" s="229">
        <f t="shared" si="8"/>
        <v>105.238</v>
      </c>
      <c r="G47" s="232">
        <f t="shared" si="9"/>
        <v>0.0021713244703757545</v>
      </c>
      <c r="H47" s="233">
        <v>90.378</v>
      </c>
      <c r="I47" s="230">
        <v>53.504000000000005</v>
      </c>
      <c r="J47" s="229">
        <v>0</v>
      </c>
      <c r="K47" s="230">
        <v>0</v>
      </c>
      <c r="L47" s="229">
        <f t="shared" si="10"/>
        <v>143.882</v>
      </c>
      <c r="M47" s="234">
        <f t="shared" si="16"/>
        <v>-0.2685811984820895</v>
      </c>
      <c r="N47" s="233">
        <v>67.243</v>
      </c>
      <c r="O47" s="230">
        <v>37.995000000000005</v>
      </c>
      <c r="P47" s="229">
        <v>0</v>
      </c>
      <c r="Q47" s="230">
        <v>0</v>
      </c>
      <c r="R47" s="229">
        <f t="shared" si="11"/>
        <v>105.238</v>
      </c>
      <c r="S47" s="232">
        <f t="shared" si="12"/>
        <v>0.0021713244703757545</v>
      </c>
      <c r="T47" s="231">
        <v>90.378</v>
      </c>
      <c r="U47" s="230">
        <v>53.504000000000005</v>
      </c>
      <c r="V47" s="229">
        <v>0</v>
      </c>
      <c r="W47" s="230">
        <v>0</v>
      </c>
      <c r="X47" s="229">
        <f t="shared" si="13"/>
        <v>143.882</v>
      </c>
      <c r="Y47" s="228">
        <f t="shared" si="14"/>
        <v>-0.2685811984820895</v>
      </c>
    </row>
    <row r="48" spans="1:25" s="220" customFormat="1" ht="19.5" customHeight="1">
      <c r="A48" s="235" t="s">
        <v>357</v>
      </c>
      <c r="B48" s="233">
        <v>16.734</v>
      </c>
      <c r="C48" s="230">
        <v>18.249</v>
      </c>
      <c r="D48" s="229">
        <v>0</v>
      </c>
      <c r="E48" s="230">
        <v>0</v>
      </c>
      <c r="F48" s="229">
        <f t="shared" si="8"/>
        <v>34.983000000000004</v>
      </c>
      <c r="G48" s="232">
        <f t="shared" si="9"/>
        <v>0.0007217872246446629</v>
      </c>
      <c r="H48" s="233">
        <v>15.285</v>
      </c>
      <c r="I48" s="230">
        <v>7.311</v>
      </c>
      <c r="J48" s="229"/>
      <c r="K48" s="230"/>
      <c r="L48" s="229">
        <f t="shared" si="10"/>
        <v>22.596</v>
      </c>
      <c r="M48" s="234">
        <f t="shared" si="16"/>
        <v>0.5481943706850771</v>
      </c>
      <c r="N48" s="233">
        <v>16.734</v>
      </c>
      <c r="O48" s="230">
        <v>18.249</v>
      </c>
      <c r="P48" s="229"/>
      <c r="Q48" s="230"/>
      <c r="R48" s="229">
        <f t="shared" si="11"/>
        <v>34.983000000000004</v>
      </c>
      <c r="S48" s="232">
        <f t="shared" si="12"/>
        <v>0.0007217872246446629</v>
      </c>
      <c r="T48" s="231">
        <v>15.285</v>
      </c>
      <c r="U48" s="230">
        <v>7.311</v>
      </c>
      <c r="V48" s="229"/>
      <c r="W48" s="230"/>
      <c r="X48" s="229">
        <f t="shared" si="13"/>
        <v>22.596</v>
      </c>
      <c r="Y48" s="228">
        <f t="shared" si="14"/>
        <v>0.5481943706850771</v>
      </c>
    </row>
    <row r="49" spans="1:25" s="220" customFormat="1" ht="19.5" customHeight="1" thickBot="1">
      <c r="A49" s="235" t="s">
        <v>311</v>
      </c>
      <c r="B49" s="233">
        <v>193.192</v>
      </c>
      <c r="C49" s="230">
        <v>70.231</v>
      </c>
      <c r="D49" s="229">
        <v>1.825</v>
      </c>
      <c r="E49" s="230">
        <v>1.67</v>
      </c>
      <c r="F49" s="229">
        <f t="shared" si="8"/>
        <v>266.918</v>
      </c>
      <c r="G49" s="232">
        <f t="shared" si="9"/>
        <v>0.005507189275582543</v>
      </c>
      <c r="H49" s="233">
        <v>307.31</v>
      </c>
      <c r="I49" s="230">
        <v>111.44999999999999</v>
      </c>
      <c r="J49" s="229">
        <v>2.364</v>
      </c>
      <c r="K49" s="230">
        <v>3.94</v>
      </c>
      <c r="L49" s="229">
        <f t="shared" si="10"/>
        <v>425.06399999999996</v>
      </c>
      <c r="M49" s="234">
        <f t="shared" si="16"/>
        <v>-0.3720522086085859</v>
      </c>
      <c r="N49" s="233">
        <v>193.192</v>
      </c>
      <c r="O49" s="230">
        <v>70.231</v>
      </c>
      <c r="P49" s="229">
        <v>1.825</v>
      </c>
      <c r="Q49" s="230">
        <v>1.67</v>
      </c>
      <c r="R49" s="229">
        <f t="shared" si="11"/>
        <v>266.918</v>
      </c>
      <c r="S49" s="232">
        <f t="shared" si="12"/>
        <v>0.005507189275582543</v>
      </c>
      <c r="T49" s="231">
        <v>307.31</v>
      </c>
      <c r="U49" s="230">
        <v>111.44999999999999</v>
      </c>
      <c r="V49" s="229">
        <v>2.364</v>
      </c>
      <c r="W49" s="230">
        <v>3.94</v>
      </c>
      <c r="X49" s="229">
        <f t="shared" si="13"/>
        <v>425.06399999999996</v>
      </c>
      <c r="Y49" s="228">
        <f t="shared" si="14"/>
        <v>-0.3720522086085859</v>
      </c>
    </row>
    <row r="50" spans="1:25" s="236" customFormat="1" ht="19.5" customHeight="1">
      <c r="A50" s="243" t="s">
        <v>57</v>
      </c>
      <c r="B50" s="240">
        <f>SUM(B51:B54)</f>
        <v>526.32</v>
      </c>
      <c r="C50" s="239">
        <f>SUM(C51:C54)</f>
        <v>199.25400000000002</v>
      </c>
      <c r="D50" s="238">
        <f>SUM(D51:D54)</f>
        <v>0.075</v>
      </c>
      <c r="E50" s="239">
        <f>SUM(E51:E54)</f>
        <v>1.282</v>
      </c>
      <c r="F50" s="238">
        <f t="shared" si="8"/>
        <v>726.9310000000002</v>
      </c>
      <c r="G50" s="241">
        <f t="shared" si="9"/>
        <v>0.014998413772351412</v>
      </c>
      <c r="H50" s="240">
        <f>SUM(H51:H54)</f>
        <v>479.868</v>
      </c>
      <c r="I50" s="239">
        <f>SUM(I51:I54)</f>
        <v>192.10600000000002</v>
      </c>
      <c r="J50" s="238">
        <f>SUM(J51:J54)</f>
        <v>0.13</v>
      </c>
      <c r="K50" s="239">
        <f>SUM(K51:K54)</f>
        <v>0</v>
      </c>
      <c r="L50" s="238">
        <f t="shared" si="10"/>
        <v>672.104</v>
      </c>
      <c r="M50" s="242">
        <f t="shared" si="16"/>
        <v>0.08157517288991012</v>
      </c>
      <c r="N50" s="240">
        <f>SUM(N51:N54)</f>
        <v>526.32</v>
      </c>
      <c r="O50" s="239">
        <f>SUM(O51:O54)</f>
        <v>199.25400000000002</v>
      </c>
      <c r="P50" s="238">
        <f>SUM(P51:P54)</f>
        <v>0.075</v>
      </c>
      <c r="Q50" s="239">
        <f>SUM(Q51:Q54)</f>
        <v>1.282</v>
      </c>
      <c r="R50" s="238">
        <f t="shared" si="11"/>
        <v>726.9310000000002</v>
      </c>
      <c r="S50" s="241">
        <f t="shared" si="12"/>
        <v>0.014998413772351412</v>
      </c>
      <c r="T50" s="240">
        <f>SUM(T51:T54)</f>
        <v>479.868</v>
      </c>
      <c r="U50" s="239">
        <f>SUM(U51:U54)</f>
        <v>192.10600000000002</v>
      </c>
      <c r="V50" s="238">
        <f>SUM(V51:V54)</f>
        <v>0.13</v>
      </c>
      <c r="W50" s="239">
        <f>SUM(W51:W54)</f>
        <v>0</v>
      </c>
      <c r="X50" s="238">
        <f t="shared" si="13"/>
        <v>672.104</v>
      </c>
      <c r="Y50" s="237">
        <f t="shared" si="14"/>
        <v>0.08157517288991012</v>
      </c>
    </row>
    <row r="51" spans="1:25" ht="19.5" customHeight="1">
      <c r="A51" s="235" t="s">
        <v>366</v>
      </c>
      <c r="B51" s="233">
        <v>244.28300000000002</v>
      </c>
      <c r="C51" s="230">
        <v>106.87700000000001</v>
      </c>
      <c r="D51" s="229">
        <v>0</v>
      </c>
      <c r="E51" s="230">
        <v>0</v>
      </c>
      <c r="F51" s="229">
        <f t="shared" si="8"/>
        <v>351.16</v>
      </c>
      <c r="G51" s="232">
        <f t="shared" si="9"/>
        <v>0.007245313489586937</v>
      </c>
      <c r="H51" s="233">
        <v>299.187</v>
      </c>
      <c r="I51" s="230">
        <v>115.86500000000001</v>
      </c>
      <c r="J51" s="229">
        <v>0.13</v>
      </c>
      <c r="K51" s="230"/>
      <c r="L51" s="229">
        <f t="shared" si="10"/>
        <v>415.182</v>
      </c>
      <c r="M51" s="234">
        <f t="shared" si="16"/>
        <v>-0.15420225346956273</v>
      </c>
      <c r="N51" s="233">
        <v>244.28300000000002</v>
      </c>
      <c r="O51" s="230">
        <v>106.87700000000001</v>
      </c>
      <c r="P51" s="229">
        <v>0</v>
      </c>
      <c r="Q51" s="230"/>
      <c r="R51" s="229">
        <f t="shared" si="11"/>
        <v>351.16</v>
      </c>
      <c r="S51" s="232">
        <f t="shared" si="12"/>
        <v>0.007245313489586937</v>
      </c>
      <c r="T51" s="231">
        <v>299.187</v>
      </c>
      <c r="U51" s="230">
        <v>115.86500000000001</v>
      </c>
      <c r="V51" s="229">
        <v>0.13</v>
      </c>
      <c r="W51" s="230"/>
      <c r="X51" s="229">
        <f t="shared" si="13"/>
        <v>415.182</v>
      </c>
      <c r="Y51" s="228">
        <f t="shared" si="14"/>
        <v>-0.15420225346956273</v>
      </c>
    </row>
    <row r="52" spans="1:25" ht="19.5" customHeight="1">
      <c r="A52" s="235" t="s">
        <v>365</v>
      </c>
      <c r="B52" s="233">
        <v>212.351</v>
      </c>
      <c r="C52" s="230">
        <v>7.57</v>
      </c>
      <c r="D52" s="229">
        <v>0</v>
      </c>
      <c r="E52" s="230">
        <v>0</v>
      </c>
      <c r="F52" s="229">
        <f t="shared" si="8"/>
        <v>219.921</v>
      </c>
      <c r="G52" s="232">
        <f t="shared" si="9"/>
        <v>0.004537523032074976</v>
      </c>
      <c r="H52" s="233">
        <v>117.692</v>
      </c>
      <c r="I52" s="230">
        <v>4.7059999999999995</v>
      </c>
      <c r="J52" s="229"/>
      <c r="K52" s="230"/>
      <c r="L52" s="229">
        <f t="shared" si="10"/>
        <v>122.398</v>
      </c>
      <c r="M52" s="234">
        <f t="shared" si="16"/>
        <v>0.7967695550580891</v>
      </c>
      <c r="N52" s="233">
        <v>212.351</v>
      </c>
      <c r="O52" s="230">
        <v>7.57</v>
      </c>
      <c r="P52" s="229"/>
      <c r="Q52" s="230"/>
      <c r="R52" s="229">
        <f t="shared" si="11"/>
        <v>219.921</v>
      </c>
      <c r="S52" s="232">
        <f t="shared" si="12"/>
        <v>0.004537523032074976</v>
      </c>
      <c r="T52" s="231">
        <v>117.692</v>
      </c>
      <c r="U52" s="230">
        <v>4.7059999999999995</v>
      </c>
      <c r="V52" s="229"/>
      <c r="W52" s="230"/>
      <c r="X52" s="229">
        <f t="shared" si="13"/>
        <v>122.398</v>
      </c>
      <c r="Y52" s="228">
        <f t="shared" si="14"/>
        <v>0.7967695550580891</v>
      </c>
    </row>
    <row r="53" spans="1:25" ht="19.5" customHeight="1">
      <c r="A53" s="235" t="s">
        <v>364</v>
      </c>
      <c r="B53" s="233">
        <v>21.082</v>
      </c>
      <c r="C53" s="230">
        <v>14.764</v>
      </c>
      <c r="D53" s="229">
        <v>0</v>
      </c>
      <c r="E53" s="230">
        <v>0</v>
      </c>
      <c r="F53" s="229">
        <f t="shared" si="8"/>
        <v>35.846000000000004</v>
      </c>
      <c r="G53" s="232">
        <f t="shared" si="9"/>
        <v>0.0007395930839154042</v>
      </c>
      <c r="H53" s="233">
        <v>11.561</v>
      </c>
      <c r="I53" s="230">
        <v>17.563</v>
      </c>
      <c r="J53" s="229"/>
      <c r="K53" s="230"/>
      <c r="L53" s="229">
        <f t="shared" si="10"/>
        <v>29.124</v>
      </c>
      <c r="M53" s="234">
        <f t="shared" si="16"/>
        <v>0.23080620793847006</v>
      </c>
      <c r="N53" s="233">
        <v>21.082</v>
      </c>
      <c r="O53" s="230">
        <v>14.764</v>
      </c>
      <c r="P53" s="229">
        <v>0</v>
      </c>
      <c r="Q53" s="230">
        <v>0</v>
      </c>
      <c r="R53" s="229">
        <f t="shared" si="11"/>
        <v>35.846000000000004</v>
      </c>
      <c r="S53" s="232">
        <f t="shared" si="12"/>
        <v>0.0007395930839154042</v>
      </c>
      <c r="T53" s="231">
        <v>11.561</v>
      </c>
      <c r="U53" s="230">
        <v>17.563</v>
      </c>
      <c r="V53" s="229"/>
      <c r="W53" s="230"/>
      <c r="X53" s="229">
        <f t="shared" si="13"/>
        <v>29.124</v>
      </c>
      <c r="Y53" s="228">
        <f t="shared" si="14"/>
        <v>0.23080620793847006</v>
      </c>
    </row>
    <row r="54" spans="1:25" ht="19.5" customHeight="1" thickBot="1">
      <c r="A54" s="235" t="s">
        <v>311</v>
      </c>
      <c r="B54" s="233">
        <v>48.604</v>
      </c>
      <c r="C54" s="230">
        <v>70.043</v>
      </c>
      <c r="D54" s="229">
        <v>0.075</v>
      </c>
      <c r="E54" s="230">
        <v>1.282</v>
      </c>
      <c r="F54" s="229">
        <f t="shared" si="8"/>
        <v>120.004</v>
      </c>
      <c r="G54" s="232">
        <f t="shared" si="9"/>
        <v>0.0024759841667740938</v>
      </c>
      <c r="H54" s="233">
        <v>51.428000000000004</v>
      </c>
      <c r="I54" s="230">
        <v>53.972</v>
      </c>
      <c r="J54" s="229">
        <v>0</v>
      </c>
      <c r="K54" s="230">
        <v>0</v>
      </c>
      <c r="L54" s="229">
        <f t="shared" si="10"/>
        <v>105.4</v>
      </c>
      <c r="M54" s="234">
        <f t="shared" si="16"/>
        <v>0.13855787476280823</v>
      </c>
      <c r="N54" s="233">
        <v>48.604</v>
      </c>
      <c r="O54" s="230">
        <v>70.043</v>
      </c>
      <c r="P54" s="229">
        <v>0.075</v>
      </c>
      <c r="Q54" s="230">
        <v>1.282</v>
      </c>
      <c r="R54" s="229">
        <f t="shared" si="11"/>
        <v>120.004</v>
      </c>
      <c r="S54" s="232">
        <f t="shared" si="12"/>
        <v>0.0024759841667740938</v>
      </c>
      <c r="T54" s="231">
        <v>51.428000000000004</v>
      </c>
      <c r="U54" s="230">
        <v>53.972</v>
      </c>
      <c r="V54" s="229">
        <v>0</v>
      </c>
      <c r="W54" s="230">
        <v>0</v>
      </c>
      <c r="X54" s="229">
        <f t="shared" si="13"/>
        <v>105.4</v>
      </c>
      <c r="Y54" s="228">
        <f t="shared" si="14"/>
        <v>0.13855787476280823</v>
      </c>
    </row>
    <row r="55" spans="1:25" s="220" customFormat="1" ht="19.5" customHeight="1" thickBot="1">
      <c r="A55" s="227" t="s">
        <v>56</v>
      </c>
      <c r="B55" s="224">
        <v>68.13500000000002</v>
      </c>
      <c r="C55" s="223">
        <v>0</v>
      </c>
      <c r="D55" s="222">
        <v>0</v>
      </c>
      <c r="E55" s="223">
        <v>0</v>
      </c>
      <c r="F55" s="222">
        <f t="shared" si="8"/>
        <v>68.13500000000002</v>
      </c>
      <c r="G55" s="225">
        <f t="shared" si="9"/>
        <v>0.0014057963168157138</v>
      </c>
      <c r="H55" s="224">
        <v>57.289</v>
      </c>
      <c r="I55" s="223">
        <v>0</v>
      </c>
      <c r="J55" s="222"/>
      <c r="K55" s="223"/>
      <c r="L55" s="222">
        <f t="shared" si="10"/>
        <v>57.289</v>
      </c>
      <c r="M55" s="226">
        <f t="shared" si="16"/>
        <v>0.1893208120232508</v>
      </c>
      <c r="N55" s="224">
        <v>68.13500000000002</v>
      </c>
      <c r="O55" s="223">
        <v>0</v>
      </c>
      <c r="P55" s="222">
        <v>0</v>
      </c>
      <c r="Q55" s="223">
        <v>0</v>
      </c>
      <c r="R55" s="222">
        <f t="shared" si="11"/>
        <v>68.13500000000002</v>
      </c>
      <c r="S55" s="225">
        <f t="shared" si="12"/>
        <v>0.0014057963168157138</v>
      </c>
      <c r="T55" s="224">
        <v>57.289</v>
      </c>
      <c r="U55" s="223">
        <v>0</v>
      </c>
      <c r="V55" s="222"/>
      <c r="W55" s="223"/>
      <c r="X55" s="222">
        <f t="shared" si="13"/>
        <v>57.289</v>
      </c>
      <c r="Y55" s="221">
        <f t="shared" si="14"/>
        <v>0.1893208120232508</v>
      </c>
    </row>
    <row r="56" ht="15" thickTop="1">
      <c r="A56" s="121" t="s">
        <v>43</v>
      </c>
    </row>
    <row r="57" ht="15">
      <c r="A57" s="121" t="s">
        <v>55</v>
      </c>
    </row>
    <row r="58" ht="15">
      <c r="A58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6:Y65536 M56:M65536 Y3 M3 M5 Y5 Y7:Y8 M7:M8">
    <cfRule type="cellIs" priority="4" dxfId="91" operator="lessThan" stopIfTrue="1">
      <formula>0</formula>
    </cfRule>
  </conditionalFormatting>
  <conditionalFormatting sqref="Y9:Y55 M9:M55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Y49 M49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0:W5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E1">
      <selection activeCell="T43" sqref="T43:W43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32" t="s">
        <v>72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0" customFormat="1" ht="18" customHeight="1" thickBot="1" thickTop="1">
      <c r="A5" s="576" t="s">
        <v>71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 thickBot="1">
      <c r="A6" s="577"/>
      <c r="B6" s="638" t="s">
        <v>199</v>
      </c>
      <c r="C6" s="639"/>
      <c r="D6" s="639"/>
      <c r="E6" s="639"/>
      <c r="F6" s="639"/>
      <c r="G6" s="635" t="s">
        <v>34</v>
      </c>
      <c r="H6" s="638" t="s">
        <v>200</v>
      </c>
      <c r="I6" s="639"/>
      <c r="J6" s="639"/>
      <c r="K6" s="639"/>
      <c r="L6" s="639"/>
      <c r="M6" s="646" t="s">
        <v>33</v>
      </c>
      <c r="N6" s="638" t="s">
        <v>201</v>
      </c>
      <c r="O6" s="639"/>
      <c r="P6" s="639"/>
      <c r="Q6" s="639"/>
      <c r="R6" s="639"/>
      <c r="S6" s="635" t="s">
        <v>34</v>
      </c>
      <c r="T6" s="638" t="s">
        <v>202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578"/>
      <c r="B7" s="570" t="s">
        <v>22</v>
      </c>
      <c r="C7" s="566"/>
      <c r="D7" s="565" t="s">
        <v>21</v>
      </c>
      <c r="E7" s="566"/>
      <c r="F7" s="658" t="s">
        <v>17</v>
      </c>
      <c r="G7" s="636"/>
      <c r="H7" s="570" t="s">
        <v>22</v>
      </c>
      <c r="I7" s="566"/>
      <c r="J7" s="565" t="s">
        <v>21</v>
      </c>
      <c r="K7" s="566"/>
      <c r="L7" s="658" t="s">
        <v>17</v>
      </c>
      <c r="M7" s="647"/>
      <c r="N7" s="570" t="s">
        <v>22</v>
      </c>
      <c r="O7" s="566"/>
      <c r="P7" s="565" t="s">
        <v>21</v>
      </c>
      <c r="Q7" s="566"/>
      <c r="R7" s="658" t="s">
        <v>17</v>
      </c>
      <c r="S7" s="636"/>
      <c r="T7" s="570" t="s">
        <v>22</v>
      </c>
      <c r="U7" s="566"/>
      <c r="V7" s="565" t="s">
        <v>21</v>
      </c>
      <c r="W7" s="566"/>
      <c r="X7" s="658" t="s">
        <v>17</v>
      </c>
      <c r="Y7" s="641"/>
    </row>
    <row r="8" spans="1:25" s="266" customFormat="1" ht="15" customHeight="1" thickBot="1">
      <c r="A8" s="579"/>
      <c r="B8" s="269" t="s">
        <v>31</v>
      </c>
      <c r="C8" s="267" t="s">
        <v>30</v>
      </c>
      <c r="D8" s="268" t="s">
        <v>31</v>
      </c>
      <c r="E8" s="267" t="s">
        <v>30</v>
      </c>
      <c r="F8" s="631"/>
      <c r="G8" s="637"/>
      <c r="H8" s="269" t="s">
        <v>31</v>
      </c>
      <c r="I8" s="267" t="s">
        <v>30</v>
      </c>
      <c r="J8" s="268" t="s">
        <v>31</v>
      </c>
      <c r="K8" s="267" t="s">
        <v>30</v>
      </c>
      <c r="L8" s="631"/>
      <c r="M8" s="648"/>
      <c r="N8" s="269" t="s">
        <v>31</v>
      </c>
      <c r="O8" s="267" t="s">
        <v>30</v>
      </c>
      <c r="P8" s="268" t="s">
        <v>31</v>
      </c>
      <c r="Q8" s="267" t="s">
        <v>30</v>
      </c>
      <c r="R8" s="631"/>
      <c r="S8" s="637"/>
      <c r="T8" s="269" t="s">
        <v>31</v>
      </c>
      <c r="U8" s="267" t="s">
        <v>30</v>
      </c>
      <c r="V8" s="268" t="s">
        <v>31</v>
      </c>
      <c r="W8" s="267" t="s">
        <v>30</v>
      </c>
      <c r="X8" s="631"/>
      <c r="Y8" s="642"/>
    </row>
    <row r="9" spans="1:25" s="157" customFormat="1" ht="18" customHeight="1" thickBot="1" thickTop="1">
      <c r="A9" s="329" t="s">
        <v>24</v>
      </c>
      <c r="B9" s="321">
        <f>B10+B14+B24+B32+B38+B43</f>
        <v>27487.990999999998</v>
      </c>
      <c r="C9" s="320">
        <f>C10+C14+C24+C32+C38+C43</f>
        <v>15208.327000000001</v>
      </c>
      <c r="D9" s="319">
        <f>D10+D14+D24+D32+D38+D43</f>
        <v>3909.5429999999997</v>
      </c>
      <c r="E9" s="320">
        <f>E10+E14+E24+E32+E38+E43</f>
        <v>1861.331</v>
      </c>
      <c r="F9" s="319">
        <f>SUM(B9:E9)</f>
        <v>48467.191999999995</v>
      </c>
      <c r="G9" s="322">
        <f>F9/$F$9</f>
        <v>1</v>
      </c>
      <c r="H9" s="321">
        <f>H10+H14+H24+H32+H38+H43</f>
        <v>25396.219</v>
      </c>
      <c r="I9" s="320">
        <f>I10+I14+I24+I32+I38+I43</f>
        <v>14189.632000000001</v>
      </c>
      <c r="J9" s="319">
        <f>J10+J14+J24+J32+J38+J43</f>
        <v>2258.958</v>
      </c>
      <c r="K9" s="320">
        <f>K10+K14+K24+K32+K38+K43</f>
        <v>545.3380000000001</v>
      </c>
      <c r="L9" s="319">
        <f>SUM(H9:K9)</f>
        <v>42390.147000000004</v>
      </c>
      <c r="M9" s="446">
        <f>IF(ISERROR(F9/L9-1),"         /0",(F9/L9-1))</f>
        <v>0.14335984727771733</v>
      </c>
      <c r="N9" s="321">
        <f>N10+N14+N24+N32+N38+N43</f>
        <v>27487.990999999998</v>
      </c>
      <c r="O9" s="320">
        <f>O10+O14+O24+O32+O38+O43</f>
        <v>15208.327000000001</v>
      </c>
      <c r="P9" s="319">
        <f>P10+P14+P24+P32+P38+P43</f>
        <v>3909.5429999999997</v>
      </c>
      <c r="Q9" s="320">
        <f>Q10+Q14+Q24+Q32+Q38+Q43</f>
        <v>1861.331</v>
      </c>
      <c r="R9" s="319">
        <f>SUM(N9:Q9)</f>
        <v>48467.191999999995</v>
      </c>
      <c r="S9" s="322">
        <f>R9/$R$9</f>
        <v>1</v>
      </c>
      <c r="T9" s="321">
        <f>T10+T14+T24+T32+T38+T43</f>
        <v>25396.219</v>
      </c>
      <c r="U9" s="320">
        <f>U10+U14+U24+U32+U38+U43</f>
        <v>14189.632000000001</v>
      </c>
      <c r="V9" s="319">
        <f>V10+V14+V24+V32+V38+V43</f>
        <v>2258.958</v>
      </c>
      <c r="W9" s="320">
        <f>W10+W14+W24+W32+W38+W43</f>
        <v>545.3380000000001</v>
      </c>
      <c r="X9" s="319">
        <f>SUM(T9:W9)</f>
        <v>42390.147000000004</v>
      </c>
      <c r="Y9" s="318">
        <f>IF(ISERROR(R9/X9-1),"         /0",(R9/X9-1))</f>
        <v>0.14335984727771733</v>
      </c>
    </row>
    <row r="10" spans="1:25" s="283" customFormat="1" ht="19.5" customHeight="1" thickTop="1">
      <c r="A10" s="292" t="s">
        <v>61</v>
      </c>
      <c r="B10" s="289">
        <f>SUM(B11:B13)</f>
        <v>20108.658</v>
      </c>
      <c r="C10" s="288">
        <f>SUM(C11:C13)</f>
        <v>7062.419999999999</v>
      </c>
      <c r="D10" s="287">
        <f>SUM(D11:D13)</f>
        <v>3364.964</v>
      </c>
      <c r="E10" s="286">
        <f>SUM(E11:E13)</f>
        <v>1342.8509999999999</v>
      </c>
      <c r="F10" s="287">
        <f aca="true" t="shared" si="0" ref="F10:F43">SUM(B10:E10)</f>
        <v>31878.892999999996</v>
      </c>
      <c r="G10" s="290">
        <f aca="true" t="shared" si="1" ref="G10:G43">F10/$F$9</f>
        <v>0.6577416946292246</v>
      </c>
      <c r="H10" s="289">
        <f>SUM(H11:H13)</f>
        <v>17530.831000000002</v>
      </c>
      <c r="I10" s="288">
        <f>SUM(I11:I13)</f>
        <v>7552.395</v>
      </c>
      <c r="J10" s="287">
        <f>SUM(J11:J13)</f>
        <v>2236.763</v>
      </c>
      <c r="K10" s="286">
        <f>SUM(K11:K13)</f>
        <v>189.38500000000002</v>
      </c>
      <c r="L10" s="287">
        <f aca="true" t="shared" si="2" ref="L10:L43">SUM(H10:K10)</f>
        <v>27509.374</v>
      </c>
      <c r="M10" s="291">
        <f aca="true" t="shared" si="3" ref="M10:M22">IF(ISERROR(F10/L10-1),"         /0",(F10/L10-1))</f>
        <v>0.1588374566429609</v>
      </c>
      <c r="N10" s="289">
        <f>SUM(N11:N13)</f>
        <v>20108.658</v>
      </c>
      <c r="O10" s="288">
        <f>SUM(O11:O13)</f>
        <v>7062.419999999999</v>
      </c>
      <c r="P10" s="287">
        <f>SUM(P11:P13)</f>
        <v>3364.964</v>
      </c>
      <c r="Q10" s="286">
        <f>SUM(Q11:Q13)</f>
        <v>1342.8509999999999</v>
      </c>
      <c r="R10" s="287">
        <f aca="true" t="shared" si="4" ref="R10:R43">SUM(N10:Q10)</f>
        <v>31878.892999999996</v>
      </c>
      <c r="S10" s="290">
        <f aca="true" t="shared" si="5" ref="S10:S43">R10/$R$9</f>
        <v>0.6577416946292246</v>
      </c>
      <c r="T10" s="289">
        <f>SUM(T11:T13)</f>
        <v>17530.831000000002</v>
      </c>
      <c r="U10" s="288">
        <f>SUM(U11:U13)</f>
        <v>7552.395</v>
      </c>
      <c r="V10" s="287">
        <f>SUM(V11:V13)</f>
        <v>2236.763</v>
      </c>
      <c r="W10" s="286">
        <f>SUM(W11:W13)</f>
        <v>189.38500000000002</v>
      </c>
      <c r="X10" s="287">
        <f aca="true" t="shared" si="6" ref="X10:X39">SUM(T10:W10)</f>
        <v>27509.374</v>
      </c>
      <c r="Y10" s="284">
        <f aca="true" t="shared" si="7" ref="Y10:Y43">IF(ISERROR(R10/X10-1),"         /0",IF(R10/X10&gt;5,"  *  ",(R10/X10-1)))</f>
        <v>0.1588374566429609</v>
      </c>
    </row>
    <row r="11" spans="1:25" ht="19.5" customHeight="1">
      <c r="A11" s="235" t="s">
        <v>367</v>
      </c>
      <c r="B11" s="233">
        <v>19758.668999999998</v>
      </c>
      <c r="C11" s="230">
        <v>6512.625999999999</v>
      </c>
      <c r="D11" s="229">
        <v>3184.576</v>
      </c>
      <c r="E11" s="281">
        <v>1342.8509999999999</v>
      </c>
      <c r="F11" s="229">
        <f t="shared" si="0"/>
        <v>30798.721999999998</v>
      </c>
      <c r="G11" s="232">
        <f t="shared" si="1"/>
        <v>0.6354550517389165</v>
      </c>
      <c r="H11" s="233">
        <v>17119.187</v>
      </c>
      <c r="I11" s="230">
        <v>7087.77</v>
      </c>
      <c r="J11" s="229">
        <v>2091.026</v>
      </c>
      <c r="K11" s="281">
        <v>189.38500000000002</v>
      </c>
      <c r="L11" s="229">
        <f t="shared" si="2"/>
        <v>26487.368</v>
      </c>
      <c r="M11" s="234">
        <f t="shared" si="3"/>
        <v>0.162770192946313</v>
      </c>
      <c r="N11" s="233">
        <v>19758.668999999998</v>
      </c>
      <c r="O11" s="230">
        <v>6512.625999999999</v>
      </c>
      <c r="P11" s="229">
        <v>3184.576</v>
      </c>
      <c r="Q11" s="281">
        <v>1342.8509999999999</v>
      </c>
      <c r="R11" s="229">
        <f t="shared" si="4"/>
        <v>30798.721999999998</v>
      </c>
      <c r="S11" s="232">
        <f t="shared" si="5"/>
        <v>0.6354550517389165</v>
      </c>
      <c r="T11" s="233">
        <v>17119.187</v>
      </c>
      <c r="U11" s="230">
        <v>7087.77</v>
      </c>
      <c r="V11" s="229">
        <v>2091.026</v>
      </c>
      <c r="W11" s="281">
        <v>189.38500000000002</v>
      </c>
      <c r="X11" s="229">
        <f t="shared" si="6"/>
        <v>26487.368</v>
      </c>
      <c r="Y11" s="228">
        <f t="shared" si="7"/>
        <v>0.162770192946313</v>
      </c>
    </row>
    <row r="12" spans="1:25" ht="19.5" customHeight="1">
      <c r="A12" s="235" t="s">
        <v>369</v>
      </c>
      <c r="B12" s="233">
        <v>225.005</v>
      </c>
      <c r="C12" s="230">
        <v>388.294</v>
      </c>
      <c r="D12" s="229">
        <v>180.388</v>
      </c>
      <c r="E12" s="281">
        <v>0</v>
      </c>
      <c r="F12" s="229">
        <f t="shared" si="0"/>
        <v>793.687</v>
      </c>
      <c r="G12" s="232">
        <f t="shared" si="1"/>
        <v>0.016375757852858486</v>
      </c>
      <c r="H12" s="233">
        <v>254.864</v>
      </c>
      <c r="I12" s="230">
        <v>382.046</v>
      </c>
      <c r="J12" s="229">
        <v>145.737</v>
      </c>
      <c r="K12" s="281"/>
      <c r="L12" s="229">
        <f t="shared" si="2"/>
        <v>782.6469999999999</v>
      </c>
      <c r="M12" s="234">
        <f t="shared" si="3"/>
        <v>0.014105976257495545</v>
      </c>
      <c r="N12" s="233">
        <v>225.005</v>
      </c>
      <c r="O12" s="230">
        <v>388.294</v>
      </c>
      <c r="P12" s="229">
        <v>180.388</v>
      </c>
      <c r="Q12" s="281"/>
      <c r="R12" s="229">
        <f t="shared" si="4"/>
        <v>793.687</v>
      </c>
      <c r="S12" s="232">
        <f t="shared" si="5"/>
        <v>0.016375757852858486</v>
      </c>
      <c r="T12" s="233">
        <v>254.864</v>
      </c>
      <c r="U12" s="230">
        <v>382.046</v>
      </c>
      <c r="V12" s="229">
        <v>145.737</v>
      </c>
      <c r="W12" s="281"/>
      <c r="X12" s="229">
        <f t="shared" si="6"/>
        <v>782.6469999999999</v>
      </c>
      <c r="Y12" s="228">
        <f t="shared" si="7"/>
        <v>0.014105976257495545</v>
      </c>
    </row>
    <row r="13" spans="1:25" ht="19.5" customHeight="1" thickBot="1">
      <c r="A13" s="258" t="s">
        <v>368</v>
      </c>
      <c r="B13" s="255">
        <v>124.98400000000001</v>
      </c>
      <c r="C13" s="254">
        <v>161.5</v>
      </c>
      <c r="D13" s="253">
        <v>0</v>
      </c>
      <c r="E13" s="297">
        <v>0</v>
      </c>
      <c r="F13" s="253">
        <f t="shared" si="0"/>
        <v>286.48400000000004</v>
      </c>
      <c r="G13" s="256">
        <f t="shared" si="1"/>
        <v>0.005910885037449664</v>
      </c>
      <c r="H13" s="255">
        <v>156.78</v>
      </c>
      <c r="I13" s="254">
        <v>82.579</v>
      </c>
      <c r="J13" s="253"/>
      <c r="K13" s="297"/>
      <c r="L13" s="253">
        <f t="shared" si="2"/>
        <v>239.35899999999998</v>
      </c>
      <c r="M13" s="257">
        <f t="shared" si="3"/>
        <v>0.19688000033422615</v>
      </c>
      <c r="N13" s="255">
        <v>124.98400000000001</v>
      </c>
      <c r="O13" s="254">
        <v>161.5</v>
      </c>
      <c r="P13" s="253"/>
      <c r="Q13" s="297"/>
      <c r="R13" s="253">
        <f t="shared" si="4"/>
        <v>286.48400000000004</v>
      </c>
      <c r="S13" s="256">
        <f t="shared" si="5"/>
        <v>0.005910885037449664</v>
      </c>
      <c r="T13" s="255">
        <v>156.78</v>
      </c>
      <c r="U13" s="254">
        <v>82.579</v>
      </c>
      <c r="V13" s="253"/>
      <c r="W13" s="297"/>
      <c r="X13" s="253">
        <f t="shared" si="6"/>
        <v>239.35899999999998</v>
      </c>
      <c r="Y13" s="252">
        <f t="shared" si="7"/>
        <v>0.19688000033422615</v>
      </c>
    </row>
    <row r="14" spans="1:25" s="283" customFormat="1" ht="19.5" customHeight="1">
      <c r="A14" s="292" t="s">
        <v>60</v>
      </c>
      <c r="B14" s="289">
        <f>SUM(B15:B23)</f>
        <v>3045.0910000000003</v>
      </c>
      <c r="C14" s="288">
        <f>SUM(C15:C23)</f>
        <v>5089.6900000000005</v>
      </c>
      <c r="D14" s="287">
        <f>SUM(D15:D23)</f>
        <v>75.84400000000001</v>
      </c>
      <c r="E14" s="286">
        <f>SUM(E15:E23)</f>
        <v>481.21399999999994</v>
      </c>
      <c r="F14" s="287">
        <f t="shared" si="0"/>
        <v>8691.839</v>
      </c>
      <c r="G14" s="290">
        <f t="shared" si="1"/>
        <v>0.1793344867183558</v>
      </c>
      <c r="H14" s="289">
        <f>SUM(H15:H23)</f>
        <v>2653.9900000000007</v>
      </c>
      <c r="I14" s="288">
        <f>SUM(I15:I23)</f>
        <v>3741.7220000000007</v>
      </c>
      <c r="J14" s="287">
        <f>SUM(J15:J23)</f>
        <v>0</v>
      </c>
      <c r="K14" s="286">
        <f>SUM(K15:K23)</f>
        <v>285.718</v>
      </c>
      <c r="L14" s="287">
        <f t="shared" si="2"/>
        <v>6681.430000000001</v>
      </c>
      <c r="M14" s="291">
        <f t="shared" si="3"/>
        <v>0.30089501798267704</v>
      </c>
      <c r="N14" s="289">
        <f>SUM(N15:N23)</f>
        <v>3045.0910000000003</v>
      </c>
      <c r="O14" s="288">
        <f>SUM(O15:O23)</f>
        <v>5089.6900000000005</v>
      </c>
      <c r="P14" s="287">
        <f>SUM(P15:P23)</f>
        <v>75.84400000000001</v>
      </c>
      <c r="Q14" s="286">
        <f>SUM(Q15:Q23)</f>
        <v>481.21399999999994</v>
      </c>
      <c r="R14" s="287">
        <f t="shared" si="4"/>
        <v>8691.839</v>
      </c>
      <c r="S14" s="290">
        <f t="shared" si="5"/>
        <v>0.1793344867183558</v>
      </c>
      <c r="T14" s="289">
        <f>SUM(T15:T23)</f>
        <v>2653.9900000000007</v>
      </c>
      <c r="U14" s="288">
        <f>SUM(U15:U23)</f>
        <v>3741.7220000000007</v>
      </c>
      <c r="V14" s="287">
        <f>SUM(V15:V23)</f>
        <v>0</v>
      </c>
      <c r="W14" s="286">
        <f>SUM(W15:W23)</f>
        <v>285.718</v>
      </c>
      <c r="X14" s="287">
        <f t="shared" si="6"/>
        <v>6681.430000000001</v>
      </c>
      <c r="Y14" s="284">
        <f t="shared" si="7"/>
        <v>0.30089501798267704</v>
      </c>
    </row>
    <row r="15" spans="1:25" ht="19.5" customHeight="1">
      <c r="A15" s="250" t="s">
        <v>370</v>
      </c>
      <c r="B15" s="247">
        <v>579.713</v>
      </c>
      <c r="C15" s="245">
        <v>2515.603</v>
      </c>
      <c r="D15" s="246">
        <v>9.412</v>
      </c>
      <c r="E15" s="293">
        <v>69.188</v>
      </c>
      <c r="F15" s="229">
        <f t="shared" si="0"/>
        <v>3173.9159999999997</v>
      </c>
      <c r="G15" s="232">
        <f t="shared" si="1"/>
        <v>0.06548586516008602</v>
      </c>
      <c r="H15" s="233">
        <v>605.336</v>
      </c>
      <c r="I15" s="245">
        <v>1953.085</v>
      </c>
      <c r="J15" s="246">
        <v>0</v>
      </c>
      <c r="K15" s="245">
        <v>193.601</v>
      </c>
      <c r="L15" s="229">
        <f t="shared" si="2"/>
        <v>2752.0220000000004</v>
      </c>
      <c r="M15" s="249">
        <f t="shared" si="3"/>
        <v>0.15330328027900908</v>
      </c>
      <c r="N15" s="247">
        <v>579.713</v>
      </c>
      <c r="O15" s="245">
        <v>2515.603</v>
      </c>
      <c r="P15" s="246">
        <v>9.412</v>
      </c>
      <c r="Q15" s="245">
        <v>69.188</v>
      </c>
      <c r="R15" s="246">
        <f t="shared" si="4"/>
        <v>3173.9159999999997</v>
      </c>
      <c r="S15" s="248">
        <f t="shared" si="5"/>
        <v>0.06548586516008602</v>
      </c>
      <c r="T15" s="251">
        <v>605.336</v>
      </c>
      <c r="U15" s="245">
        <v>1953.085</v>
      </c>
      <c r="V15" s="246">
        <v>0</v>
      </c>
      <c r="W15" s="293">
        <v>193.601</v>
      </c>
      <c r="X15" s="246">
        <f t="shared" si="6"/>
        <v>2752.0220000000004</v>
      </c>
      <c r="Y15" s="244">
        <f t="shared" si="7"/>
        <v>0.15330328027900908</v>
      </c>
    </row>
    <row r="16" spans="1:25" ht="19.5" customHeight="1">
      <c r="A16" s="250" t="s">
        <v>371</v>
      </c>
      <c r="B16" s="247">
        <v>924.1730000000001</v>
      </c>
      <c r="C16" s="245">
        <v>458.653</v>
      </c>
      <c r="D16" s="246">
        <v>0</v>
      </c>
      <c r="E16" s="293">
        <v>0</v>
      </c>
      <c r="F16" s="246">
        <f t="shared" si="0"/>
        <v>1382.826</v>
      </c>
      <c r="G16" s="248">
        <f t="shared" si="1"/>
        <v>0.028531176305819413</v>
      </c>
      <c r="H16" s="247">
        <v>693.0409999999999</v>
      </c>
      <c r="I16" s="245">
        <v>302.923</v>
      </c>
      <c r="J16" s="246">
        <v>0</v>
      </c>
      <c r="K16" s="245">
        <v>0</v>
      </c>
      <c r="L16" s="246">
        <f t="shared" si="2"/>
        <v>995.9639999999999</v>
      </c>
      <c r="M16" s="249">
        <f t="shared" si="3"/>
        <v>0.3884297022783958</v>
      </c>
      <c r="N16" s="247">
        <v>924.1730000000001</v>
      </c>
      <c r="O16" s="245">
        <v>458.653</v>
      </c>
      <c r="P16" s="246">
        <v>0</v>
      </c>
      <c r="Q16" s="245"/>
      <c r="R16" s="246">
        <f t="shared" si="4"/>
        <v>1382.826</v>
      </c>
      <c r="S16" s="248">
        <f t="shared" si="5"/>
        <v>0.028531176305819413</v>
      </c>
      <c r="T16" s="251">
        <v>693.0409999999999</v>
      </c>
      <c r="U16" s="245">
        <v>302.923</v>
      </c>
      <c r="V16" s="246">
        <v>0</v>
      </c>
      <c r="W16" s="245">
        <v>0</v>
      </c>
      <c r="X16" s="246">
        <f t="shared" si="6"/>
        <v>995.9639999999999</v>
      </c>
      <c r="Y16" s="244">
        <f t="shared" si="7"/>
        <v>0.3884297022783958</v>
      </c>
    </row>
    <row r="17" spans="1:25" ht="19.5" customHeight="1">
      <c r="A17" s="250" t="s">
        <v>374</v>
      </c>
      <c r="B17" s="247">
        <v>311.03</v>
      </c>
      <c r="C17" s="245">
        <v>783.943</v>
      </c>
      <c r="D17" s="246">
        <v>0</v>
      </c>
      <c r="E17" s="293">
        <v>115.50399999999999</v>
      </c>
      <c r="F17" s="246">
        <f>SUM(B17:E17)</f>
        <v>1210.4769999999999</v>
      </c>
      <c r="G17" s="248">
        <f>F17/$F$9</f>
        <v>0.024975183212594614</v>
      </c>
      <c r="H17" s="247">
        <v>296.62000000000006</v>
      </c>
      <c r="I17" s="245">
        <v>580.63</v>
      </c>
      <c r="J17" s="246">
        <v>0</v>
      </c>
      <c r="K17" s="245">
        <v>31.171</v>
      </c>
      <c r="L17" s="246">
        <f>SUM(H17:K17)</f>
        <v>908.421</v>
      </c>
      <c r="M17" s="249">
        <f>IF(ISERROR(F17/L17-1),"         /0",(F17/L17-1))</f>
        <v>0.33250662413132215</v>
      </c>
      <c r="N17" s="247">
        <v>311.03</v>
      </c>
      <c r="O17" s="245">
        <v>783.943</v>
      </c>
      <c r="P17" s="246">
        <v>0</v>
      </c>
      <c r="Q17" s="245">
        <v>115.50399999999999</v>
      </c>
      <c r="R17" s="246">
        <f>SUM(N17:Q17)</f>
        <v>1210.4769999999999</v>
      </c>
      <c r="S17" s="248">
        <f>R17/$R$9</f>
        <v>0.024975183212594614</v>
      </c>
      <c r="T17" s="251">
        <v>296.62000000000006</v>
      </c>
      <c r="U17" s="245">
        <v>580.63</v>
      </c>
      <c r="V17" s="246">
        <v>0</v>
      </c>
      <c r="W17" s="245">
        <v>31.171</v>
      </c>
      <c r="X17" s="246">
        <f>SUM(T17:W17)</f>
        <v>908.421</v>
      </c>
      <c r="Y17" s="244">
        <f>IF(ISERROR(R17/X17-1),"         /0",IF(R17/X17&gt;5,"  *  ",(R17/X17-1)))</f>
        <v>0.33250662413132215</v>
      </c>
    </row>
    <row r="18" spans="1:25" ht="19.5" customHeight="1">
      <c r="A18" s="250" t="s">
        <v>373</v>
      </c>
      <c r="B18" s="247">
        <v>403.069</v>
      </c>
      <c r="C18" s="245">
        <v>762.031</v>
      </c>
      <c r="D18" s="246">
        <v>0</v>
      </c>
      <c r="E18" s="293">
        <v>0</v>
      </c>
      <c r="F18" s="246">
        <f t="shared" si="0"/>
        <v>1165.1</v>
      </c>
      <c r="G18" s="248">
        <f t="shared" si="1"/>
        <v>0.02403894164118276</v>
      </c>
      <c r="H18" s="247">
        <v>184.261</v>
      </c>
      <c r="I18" s="245">
        <v>243.952</v>
      </c>
      <c r="J18" s="246"/>
      <c r="K18" s="245"/>
      <c r="L18" s="246">
        <f t="shared" si="2"/>
        <v>428.21299999999997</v>
      </c>
      <c r="M18" s="249">
        <f t="shared" si="3"/>
        <v>1.720842197691336</v>
      </c>
      <c r="N18" s="247">
        <v>403.069</v>
      </c>
      <c r="O18" s="245">
        <v>762.031</v>
      </c>
      <c r="P18" s="246">
        <v>0</v>
      </c>
      <c r="Q18" s="245">
        <v>0</v>
      </c>
      <c r="R18" s="246">
        <f t="shared" si="4"/>
        <v>1165.1</v>
      </c>
      <c r="S18" s="248">
        <f t="shared" si="5"/>
        <v>0.02403894164118276</v>
      </c>
      <c r="T18" s="251">
        <v>184.261</v>
      </c>
      <c r="U18" s="245">
        <v>243.952</v>
      </c>
      <c r="V18" s="246"/>
      <c r="W18" s="245"/>
      <c r="X18" s="246">
        <f t="shared" si="6"/>
        <v>428.21299999999997</v>
      </c>
      <c r="Y18" s="244">
        <f t="shared" si="7"/>
        <v>1.720842197691336</v>
      </c>
    </row>
    <row r="19" spans="1:25" ht="19.5" customHeight="1">
      <c r="A19" s="250" t="s">
        <v>372</v>
      </c>
      <c r="B19" s="247">
        <v>470.51099999999997</v>
      </c>
      <c r="C19" s="245">
        <v>172.80400000000003</v>
      </c>
      <c r="D19" s="246">
        <v>66.432</v>
      </c>
      <c r="E19" s="293">
        <v>292.73799999999994</v>
      </c>
      <c r="F19" s="246">
        <f t="shared" si="0"/>
        <v>1002.485</v>
      </c>
      <c r="G19" s="248">
        <f t="shared" si="1"/>
        <v>0.020683785435723204</v>
      </c>
      <c r="H19" s="247">
        <v>500.75700000000006</v>
      </c>
      <c r="I19" s="245">
        <v>268.963</v>
      </c>
      <c r="J19" s="246">
        <v>0</v>
      </c>
      <c r="K19" s="245">
        <v>31.02</v>
      </c>
      <c r="L19" s="246">
        <f t="shared" si="2"/>
        <v>800.74</v>
      </c>
      <c r="M19" s="249">
        <f t="shared" si="3"/>
        <v>0.2519481979169269</v>
      </c>
      <c r="N19" s="247">
        <v>470.51099999999997</v>
      </c>
      <c r="O19" s="245">
        <v>172.80400000000003</v>
      </c>
      <c r="P19" s="246">
        <v>66.432</v>
      </c>
      <c r="Q19" s="245">
        <v>292.73799999999994</v>
      </c>
      <c r="R19" s="246">
        <f t="shared" si="4"/>
        <v>1002.485</v>
      </c>
      <c r="S19" s="248">
        <f t="shared" si="5"/>
        <v>0.020683785435723204</v>
      </c>
      <c r="T19" s="251">
        <v>500.75700000000006</v>
      </c>
      <c r="U19" s="245">
        <v>268.963</v>
      </c>
      <c r="V19" s="246">
        <v>0</v>
      </c>
      <c r="W19" s="245">
        <v>31.02</v>
      </c>
      <c r="X19" s="246">
        <f t="shared" si="6"/>
        <v>800.74</v>
      </c>
      <c r="Y19" s="244">
        <f t="shared" si="7"/>
        <v>0.2519481979169269</v>
      </c>
    </row>
    <row r="20" spans="1:25" ht="19.5" customHeight="1">
      <c r="A20" s="250" t="s">
        <v>375</v>
      </c>
      <c r="B20" s="247">
        <v>155.48</v>
      </c>
      <c r="C20" s="245">
        <v>291.376</v>
      </c>
      <c r="D20" s="246">
        <v>0</v>
      </c>
      <c r="E20" s="293">
        <v>0</v>
      </c>
      <c r="F20" s="246">
        <f t="shared" si="0"/>
        <v>446.856</v>
      </c>
      <c r="G20" s="248">
        <f t="shared" si="1"/>
        <v>0.009219762514816208</v>
      </c>
      <c r="H20" s="247">
        <v>167.924</v>
      </c>
      <c r="I20" s="245">
        <v>289.219</v>
      </c>
      <c r="J20" s="246">
        <v>0</v>
      </c>
      <c r="K20" s="245">
        <v>29.903</v>
      </c>
      <c r="L20" s="246">
        <f t="shared" si="2"/>
        <v>487.04600000000005</v>
      </c>
      <c r="M20" s="249">
        <f t="shared" si="3"/>
        <v>-0.08251787305511193</v>
      </c>
      <c r="N20" s="247">
        <v>155.48</v>
      </c>
      <c r="O20" s="245">
        <v>291.376</v>
      </c>
      <c r="P20" s="246">
        <v>0</v>
      </c>
      <c r="Q20" s="245">
        <v>0</v>
      </c>
      <c r="R20" s="246">
        <f t="shared" si="4"/>
        <v>446.856</v>
      </c>
      <c r="S20" s="248">
        <f t="shared" si="5"/>
        <v>0.009219762514816208</v>
      </c>
      <c r="T20" s="251">
        <v>167.924</v>
      </c>
      <c r="U20" s="245">
        <v>289.219</v>
      </c>
      <c r="V20" s="246">
        <v>0</v>
      </c>
      <c r="W20" s="245">
        <v>29.903</v>
      </c>
      <c r="X20" s="246">
        <f t="shared" si="6"/>
        <v>487.04600000000005</v>
      </c>
      <c r="Y20" s="244">
        <f t="shared" si="7"/>
        <v>-0.08251787305511193</v>
      </c>
    </row>
    <row r="21" spans="1:25" ht="19.5" customHeight="1">
      <c r="A21" s="250" t="s">
        <v>378</v>
      </c>
      <c r="B21" s="247">
        <v>189.831</v>
      </c>
      <c r="C21" s="245">
        <v>0</v>
      </c>
      <c r="D21" s="246">
        <v>0</v>
      </c>
      <c r="E21" s="293">
        <v>0</v>
      </c>
      <c r="F21" s="246">
        <f t="shared" si="0"/>
        <v>189.831</v>
      </c>
      <c r="G21" s="248">
        <f t="shared" si="1"/>
        <v>0.003916690696667552</v>
      </c>
      <c r="H21" s="247">
        <v>195.724</v>
      </c>
      <c r="I21" s="245">
        <v>0</v>
      </c>
      <c r="J21" s="246"/>
      <c r="K21" s="245"/>
      <c r="L21" s="246">
        <f t="shared" si="2"/>
        <v>195.724</v>
      </c>
      <c r="M21" s="249">
        <f t="shared" si="3"/>
        <v>-0.030108724530461317</v>
      </c>
      <c r="N21" s="247">
        <v>189.831</v>
      </c>
      <c r="O21" s="245">
        <v>0</v>
      </c>
      <c r="P21" s="246"/>
      <c r="Q21" s="245"/>
      <c r="R21" s="246">
        <f t="shared" si="4"/>
        <v>189.831</v>
      </c>
      <c r="S21" s="248">
        <f t="shared" si="5"/>
        <v>0.003916690696667552</v>
      </c>
      <c r="T21" s="251">
        <v>195.724</v>
      </c>
      <c r="U21" s="245">
        <v>0</v>
      </c>
      <c r="V21" s="246"/>
      <c r="W21" s="245"/>
      <c r="X21" s="246">
        <f t="shared" si="6"/>
        <v>195.724</v>
      </c>
      <c r="Y21" s="244">
        <f t="shared" si="7"/>
        <v>-0.030108724530461317</v>
      </c>
    </row>
    <row r="22" spans="1:25" ht="18.75" customHeight="1">
      <c r="A22" s="250" t="s">
        <v>377</v>
      </c>
      <c r="B22" s="247">
        <v>0</v>
      </c>
      <c r="C22" s="245">
        <v>101.816</v>
      </c>
      <c r="D22" s="246">
        <v>0</v>
      </c>
      <c r="E22" s="245">
        <v>3.784</v>
      </c>
      <c r="F22" s="246">
        <f t="shared" si="0"/>
        <v>105.60000000000001</v>
      </c>
      <c r="G22" s="248">
        <f t="shared" si="1"/>
        <v>0.002178793440313192</v>
      </c>
      <c r="H22" s="247">
        <v>0</v>
      </c>
      <c r="I22" s="245">
        <v>101.474</v>
      </c>
      <c r="J22" s="246"/>
      <c r="K22" s="245">
        <v>0.023</v>
      </c>
      <c r="L22" s="246">
        <f t="shared" si="2"/>
        <v>101.497</v>
      </c>
      <c r="M22" s="249">
        <f t="shared" si="3"/>
        <v>0.04042484014305847</v>
      </c>
      <c r="N22" s="247">
        <v>0</v>
      </c>
      <c r="O22" s="245">
        <v>101.816</v>
      </c>
      <c r="P22" s="246"/>
      <c r="Q22" s="245">
        <v>3.784</v>
      </c>
      <c r="R22" s="246">
        <f t="shared" si="4"/>
        <v>105.60000000000001</v>
      </c>
      <c r="S22" s="248">
        <f t="shared" si="5"/>
        <v>0.002178793440313192</v>
      </c>
      <c r="T22" s="251">
        <v>0</v>
      </c>
      <c r="U22" s="245">
        <v>101.474</v>
      </c>
      <c r="V22" s="246"/>
      <c r="W22" s="245">
        <v>0.023</v>
      </c>
      <c r="X22" s="246">
        <f t="shared" si="6"/>
        <v>101.497</v>
      </c>
      <c r="Y22" s="244">
        <f t="shared" si="7"/>
        <v>0.04042484014305847</v>
      </c>
    </row>
    <row r="23" spans="1:25" ht="19.5" customHeight="1" thickBot="1">
      <c r="A23" s="250" t="s">
        <v>56</v>
      </c>
      <c r="B23" s="247">
        <v>11.284</v>
      </c>
      <c r="C23" s="245">
        <v>3.464</v>
      </c>
      <c r="D23" s="246">
        <v>0</v>
      </c>
      <c r="E23" s="245">
        <v>0</v>
      </c>
      <c r="F23" s="246">
        <f t="shared" si="0"/>
        <v>14.748000000000001</v>
      </c>
      <c r="G23" s="248">
        <f t="shared" si="1"/>
        <v>0.00030428831115283104</v>
      </c>
      <c r="H23" s="247">
        <v>10.327</v>
      </c>
      <c r="I23" s="245">
        <v>1.476</v>
      </c>
      <c r="J23" s="246"/>
      <c r="K23" s="245"/>
      <c r="L23" s="246">
        <f t="shared" si="2"/>
        <v>11.803</v>
      </c>
      <c r="M23" s="249" t="s">
        <v>50</v>
      </c>
      <c r="N23" s="247">
        <v>11.284</v>
      </c>
      <c r="O23" s="245">
        <v>3.464</v>
      </c>
      <c r="P23" s="246">
        <v>0</v>
      </c>
      <c r="Q23" s="245"/>
      <c r="R23" s="246">
        <f t="shared" si="4"/>
        <v>14.748000000000001</v>
      </c>
      <c r="S23" s="248">
        <f t="shared" si="5"/>
        <v>0.00030428831115283104</v>
      </c>
      <c r="T23" s="251">
        <v>10.327</v>
      </c>
      <c r="U23" s="245">
        <v>1.476</v>
      </c>
      <c r="V23" s="246"/>
      <c r="W23" s="245"/>
      <c r="X23" s="246">
        <f t="shared" si="6"/>
        <v>11.803</v>
      </c>
      <c r="Y23" s="244">
        <f t="shared" si="7"/>
        <v>0.24951283571973226</v>
      </c>
    </row>
    <row r="24" spans="1:25" s="283" customFormat="1" ht="19.5" customHeight="1">
      <c r="A24" s="292" t="s">
        <v>59</v>
      </c>
      <c r="B24" s="289">
        <f>SUM(B25:B31)</f>
        <v>1697.935</v>
      </c>
      <c r="C24" s="288">
        <f>SUM(C25:C31)</f>
        <v>1109.372</v>
      </c>
      <c r="D24" s="287">
        <f>SUM(D25:D31)</f>
        <v>466.835</v>
      </c>
      <c r="E24" s="288">
        <f>SUM(E25:E31)</f>
        <v>27.065</v>
      </c>
      <c r="F24" s="287">
        <f t="shared" si="0"/>
        <v>3301.207</v>
      </c>
      <c r="G24" s="290">
        <f t="shared" si="1"/>
        <v>0.06811219845374991</v>
      </c>
      <c r="H24" s="289">
        <f>SUM(H25:H31)</f>
        <v>2258.6409999999996</v>
      </c>
      <c r="I24" s="288">
        <f>SUM(I25:I31)</f>
        <v>1160.35</v>
      </c>
      <c r="J24" s="287">
        <f>SUM(J25:J31)</f>
        <v>19.701</v>
      </c>
      <c r="K24" s="288">
        <f>SUM(K25:K31)</f>
        <v>24.38</v>
      </c>
      <c r="L24" s="287">
        <f t="shared" si="2"/>
        <v>3463.0719999999997</v>
      </c>
      <c r="M24" s="291">
        <f aca="true" t="shared" si="8" ref="M24:M43">IF(ISERROR(F24/L24-1),"         /0",(F24/L24-1))</f>
        <v>-0.046740293011522605</v>
      </c>
      <c r="N24" s="289">
        <f>SUM(N25:N31)</f>
        <v>1697.935</v>
      </c>
      <c r="O24" s="288">
        <f>SUM(O25:O31)</f>
        <v>1109.372</v>
      </c>
      <c r="P24" s="287">
        <f>SUM(P25:P31)</f>
        <v>466.835</v>
      </c>
      <c r="Q24" s="288">
        <f>SUM(Q25:Q31)</f>
        <v>27.065</v>
      </c>
      <c r="R24" s="287">
        <f t="shared" si="4"/>
        <v>3301.207</v>
      </c>
      <c r="S24" s="290">
        <f t="shared" si="5"/>
        <v>0.06811219845374991</v>
      </c>
      <c r="T24" s="289">
        <f>SUM(T25:T31)</f>
        <v>2258.6409999999996</v>
      </c>
      <c r="U24" s="288">
        <f>SUM(U25:U31)</f>
        <v>1160.35</v>
      </c>
      <c r="V24" s="287">
        <f>SUM(V25:V31)</f>
        <v>19.701</v>
      </c>
      <c r="W24" s="288">
        <f>SUM(W25:W31)</f>
        <v>24.38</v>
      </c>
      <c r="X24" s="287">
        <f t="shared" si="6"/>
        <v>3463.0719999999997</v>
      </c>
      <c r="Y24" s="284">
        <f t="shared" si="7"/>
        <v>-0.046740293011522605</v>
      </c>
    </row>
    <row r="25" spans="1:25" ht="19.5" customHeight="1">
      <c r="A25" s="250" t="s">
        <v>379</v>
      </c>
      <c r="B25" s="247">
        <v>282.411</v>
      </c>
      <c r="C25" s="245">
        <v>682.867</v>
      </c>
      <c r="D25" s="246">
        <v>0</v>
      </c>
      <c r="E25" s="245">
        <v>0</v>
      </c>
      <c r="F25" s="246">
        <f t="shared" si="0"/>
        <v>965.278</v>
      </c>
      <c r="G25" s="248">
        <f t="shared" si="1"/>
        <v>0.01991611150074467</v>
      </c>
      <c r="H25" s="247">
        <v>235.178</v>
      </c>
      <c r="I25" s="245">
        <v>682.78</v>
      </c>
      <c r="J25" s="246">
        <v>0</v>
      </c>
      <c r="K25" s="245"/>
      <c r="L25" s="246">
        <f t="shared" si="2"/>
        <v>917.958</v>
      </c>
      <c r="M25" s="249">
        <f t="shared" si="8"/>
        <v>0.051549199418709835</v>
      </c>
      <c r="N25" s="247">
        <v>282.411</v>
      </c>
      <c r="O25" s="245">
        <v>682.867</v>
      </c>
      <c r="P25" s="246">
        <v>0</v>
      </c>
      <c r="Q25" s="245">
        <v>0</v>
      </c>
      <c r="R25" s="246">
        <f t="shared" si="4"/>
        <v>965.278</v>
      </c>
      <c r="S25" s="248">
        <f t="shared" si="5"/>
        <v>0.01991611150074467</v>
      </c>
      <c r="T25" s="247">
        <v>235.178</v>
      </c>
      <c r="U25" s="245">
        <v>682.78</v>
      </c>
      <c r="V25" s="246">
        <v>0</v>
      </c>
      <c r="W25" s="245"/>
      <c r="X25" s="229">
        <f t="shared" si="6"/>
        <v>917.958</v>
      </c>
      <c r="Y25" s="244">
        <f t="shared" si="7"/>
        <v>0.051549199418709835</v>
      </c>
    </row>
    <row r="26" spans="1:25" ht="19.5" customHeight="1">
      <c r="A26" s="250" t="s">
        <v>396</v>
      </c>
      <c r="B26" s="247">
        <v>917.55</v>
      </c>
      <c r="C26" s="245">
        <v>0</v>
      </c>
      <c r="D26" s="246">
        <v>0</v>
      </c>
      <c r="E26" s="245">
        <v>0</v>
      </c>
      <c r="F26" s="246">
        <f t="shared" si="0"/>
        <v>917.55</v>
      </c>
      <c r="G26" s="248">
        <f t="shared" si="1"/>
        <v>0.018931362889766754</v>
      </c>
      <c r="H26" s="247">
        <v>1295.9859999999999</v>
      </c>
      <c r="I26" s="245"/>
      <c r="J26" s="246"/>
      <c r="K26" s="245"/>
      <c r="L26" s="246">
        <f t="shared" si="2"/>
        <v>1295.9859999999999</v>
      </c>
      <c r="M26" s="249">
        <f t="shared" si="8"/>
        <v>-0.29200624080815685</v>
      </c>
      <c r="N26" s="247">
        <v>917.55</v>
      </c>
      <c r="O26" s="245">
        <v>0</v>
      </c>
      <c r="P26" s="246">
        <v>0</v>
      </c>
      <c r="Q26" s="245">
        <v>0</v>
      </c>
      <c r="R26" s="246">
        <f t="shared" si="4"/>
        <v>917.55</v>
      </c>
      <c r="S26" s="248">
        <f t="shared" si="5"/>
        <v>0.018931362889766754</v>
      </c>
      <c r="T26" s="247">
        <v>1295.9859999999999</v>
      </c>
      <c r="U26" s="245"/>
      <c r="V26" s="246"/>
      <c r="W26" s="245"/>
      <c r="X26" s="229">
        <f t="shared" si="6"/>
        <v>1295.9859999999999</v>
      </c>
      <c r="Y26" s="244">
        <f t="shared" si="7"/>
        <v>-0.29200624080815685</v>
      </c>
    </row>
    <row r="27" spans="1:25" ht="19.5" customHeight="1">
      <c r="A27" s="250" t="s">
        <v>381</v>
      </c>
      <c r="B27" s="247">
        <v>47.206</v>
      </c>
      <c r="C27" s="245">
        <v>163.812</v>
      </c>
      <c r="D27" s="246">
        <v>466.835</v>
      </c>
      <c r="E27" s="245">
        <v>27.045</v>
      </c>
      <c r="F27" s="246">
        <f t="shared" si="0"/>
        <v>704.898</v>
      </c>
      <c r="G27" s="248">
        <f t="shared" si="1"/>
        <v>0.014543817599336064</v>
      </c>
      <c r="H27" s="247">
        <v>56.246</v>
      </c>
      <c r="I27" s="245">
        <v>137.884</v>
      </c>
      <c r="J27" s="246"/>
      <c r="K27" s="245">
        <v>21.438</v>
      </c>
      <c r="L27" s="246">
        <f t="shared" si="2"/>
        <v>215.56799999999998</v>
      </c>
      <c r="M27" s="249">
        <f t="shared" si="8"/>
        <v>2.2699565798263195</v>
      </c>
      <c r="N27" s="247">
        <v>47.206</v>
      </c>
      <c r="O27" s="245">
        <v>163.812</v>
      </c>
      <c r="P27" s="246">
        <v>466.835</v>
      </c>
      <c r="Q27" s="245">
        <v>27.045</v>
      </c>
      <c r="R27" s="246">
        <f t="shared" si="4"/>
        <v>704.898</v>
      </c>
      <c r="S27" s="248">
        <f t="shared" si="5"/>
        <v>0.014543817599336064</v>
      </c>
      <c r="T27" s="247">
        <v>56.246</v>
      </c>
      <c r="U27" s="245">
        <v>137.884</v>
      </c>
      <c r="V27" s="246"/>
      <c r="W27" s="245">
        <v>21.438</v>
      </c>
      <c r="X27" s="229">
        <f t="shared" si="6"/>
        <v>215.56799999999998</v>
      </c>
      <c r="Y27" s="244">
        <f t="shared" si="7"/>
        <v>2.2699565798263195</v>
      </c>
    </row>
    <row r="28" spans="1:25" ht="19.5" customHeight="1">
      <c r="A28" s="250" t="s">
        <v>397</v>
      </c>
      <c r="B28" s="247">
        <v>209.943</v>
      </c>
      <c r="C28" s="245">
        <v>82.801</v>
      </c>
      <c r="D28" s="246">
        <v>0</v>
      </c>
      <c r="E28" s="245">
        <v>0</v>
      </c>
      <c r="F28" s="246">
        <f t="shared" si="0"/>
        <v>292.744</v>
      </c>
      <c r="G28" s="248">
        <f t="shared" si="1"/>
        <v>0.006040044572831867</v>
      </c>
      <c r="H28" s="247">
        <v>312.84</v>
      </c>
      <c r="I28" s="245">
        <v>144.994</v>
      </c>
      <c r="J28" s="246">
        <v>19.381</v>
      </c>
      <c r="K28" s="245">
        <v>2.932</v>
      </c>
      <c r="L28" s="246">
        <f t="shared" si="2"/>
        <v>480.14699999999993</v>
      </c>
      <c r="M28" s="249">
        <f t="shared" si="8"/>
        <v>-0.390303386254626</v>
      </c>
      <c r="N28" s="247">
        <v>209.943</v>
      </c>
      <c r="O28" s="245">
        <v>82.801</v>
      </c>
      <c r="P28" s="246">
        <v>0</v>
      </c>
      <c r="Q28" s="245">
        <v>0</v>
      </c>
      <c r="R28" s="246">
        <f t="shared" si="4"/>
        <v>292.744</v>
      </c>
      <c r="S28" s="248">
        <f t="shared" si="5"/>
        <v>0.006040044572831867</v>
      </c>
      <c r="T28" s="247">
        <v>312.84</v>
      </c>
      <c r="U28" s="245">
        <v>144.994</v>
      </c>
      <c r="V28" s="246">
        <v>19.381</v>
      </c>
      <c r="W28" s="245">
        <v>2.932</v>
      </c>
      <c r="X28" s="229">
        <f t="shared" si="6"/>
        <v>480.14699999999993</v>
      </c>
      <c r="Y28" s="244">
        <f t="shared" si="7"/>
        <v>-0.390303386254626</v>
      </c>
    </row>
    <row r="29" spans="1:25" ht="19.5" customHeight="1">
      <c r="A29" s="250" t="s">
        <v>382</v>
      </c>
      <c r="B29" s="247">
        <v>221.80899999999997</v>
      </c>
      <c r="C29" s="245">
        <v>0</v>
      </c>
      <c r="D29" s="246">
        <v>0</v>
      </c>
      <c r="E29" s="245">
        <v>0</v>
      </c>
      <c r="F29" s="246">
        <f t="shared" si="0"/>
        <v>221.80899999999997</v>
      </c>
      <c r="G29" s="248">
        <f t="shared" si="1"/>
        <v>0.00457647721782603</v>
      </c>
      <c r="H29" s="247">
        <v>322.887</v>
      </c>
      <c r="I29" s="245"/>
      <c r="J29" s="246"/>
      <c r="K29" s="245"/>
      <c r="L29" s="246">
        <f t="shared" si="2"/>
        <v>322.887</v>
      </c>
      <c r="M29" s="249">
        <f t="shared" si="8"/>
        <v>-0.31304450163679565</v>
      </c>
      <c r="N29" s="247">
        <v>221.80899999999997</v>
      </c>
      <c r="O29" s="245">
        <v>0</v>
      </c>
      <c r="P29" s="246">
        <v>0</v>
      </c>
      <c r="Q29" s="245">
        <v>0</v>
      </c>
      <c r="R29" s="246">
        <f t="shared" si="4"/>
        <v>221.80899999999997</v>
      </c>
      <c r="S29" s="248">
        <f t="shared" si="5"/>
        <v>0.00457647721782603</v>
      </c>
      <c r="T29" s="247">
        <v>322.887</v>
      </c>
      <c r="U29" s="245"/>
      <c r="V29" s="246"/>
      <c r="W29" s="245"/>
      <c r="X29" s="229">
        <f t="shared" si="6"/>
        <v>322.887</v>
      </c>
      <c r="Y29" s="244">
        <f t="shared" si="7"/>
        <v>-0.31304450163679565</v>
      </c>
    </row>
    <row r="30" spans="1:25" ht="19.5" customHeight="1">
      <c r="A30" s="250" t="s">
        <v>380</v>
      </c>
      <c r="B30" s="247">
        <v>14.934</v>
      </c>
      <c r="C30" s="245">
        <v>179.892</v>
      </c>
      <c r="D30" s="246">
        <v>0</v>
      </c>
      <c r="E30" s="245">
        <v>0</v>
      </c>
      <c r="F30" s="246">
        <f t="shared" si="0"/>
        <v>194.826</v>
      </c>
      <c r="G30" s="248">
        <f t="shared" si="1"/>
        <v>0.004019750102296003</v>
      </c>
      <c r="H30" s="247">
        <v>28.159</v>
      </c>
      <c r="I30" s="245">
        <v>194.692</v>
      </c>
      <c r="J30" s="246"/>
      <c r="K30" s="245"/>
      <c r="L30" s="246">
        <f t="shared" si="2"/>
        <v>222.851</v>
      </c>
      <c r="M30" s="249">
        <f t="shared" si="8"/>
        <v>-0.1257566714979964</v>
      </c>
      <c r="N30" s="247">
        <v>14.934</v>
      </c>
      <c r="O30" s="245">
        <v>179.892</v>
      </c>
      <c r="P30" s="246">
        <v>0</v>
      </c>
      <c r="Q30" s="245">
        <v>0</v>
      </c>
      <c r="R30" s="246">
        <f t="shared" si="4"/>
        <v>194.826</v>
      </c>
      <c r="S30" s="248">
        <f t="shared" si="5"/>
        <v>0.004019750102296003</v>
      </c>
      <c r="T30" s="247">
        <v>28.159</v>
      </c>
      <c r="U30" s="245">
        <v>194.692</v>
      </c>
      <c r="V30" s="246"/>
      <c r="W30" s="245"/>
      <c r="X30" s="229">
        <f t="shared" si="6"/>
        <v>222.851</v>
      </c>
      <c r="Y30" s="244">
        <f t="shared" si="7"/>
        <v>-0.1257566714979964</v>
      </c>
    </row>
    <row r="31" spans="1:25" ht="19.5" customHeight="1" thickBot="1">
      <c r="A31" s="250" t="s">
        <v>56</v>
      </c>
      <c r="B31" s="247">
        <v>4.081999999999999</v>
      </c>
      <c r="C31" s="245">
        <v>0</v>
      </c>
      <c r="D31" s="246">
        <v>0</v>
      </c>
      <c r="E31" s="245">
        <v>0.02</v>
      </c>
      <c r="F31" s="246">
        <f t="shared" si="0"/>
        <v>4.1019999999999985</v>
      </c>
      <c r="G31" s="248">
        <f t="shared" si="1"/>
        <v>8.463457094852945E-05</v>
      </c>
      <c r="H31" s="247">
        <v>7.345</v>
      </c>
      <c r="I31" s="245">
        <v>0</v>
      </c>
      <c r="J31" s="246">
        <v>0.32</v>
      </c>
      <c r="K31" s="245">
        <v>0.01</v>
      </c>
      <c r="L31" s="246">
        <f t="shared" si="2"/>
        <v>7.675</v>
      </c>
      <c r="M31" s="249">
        <f t="shared" si="8"/>
        <v>-0.46553745928338786</v>
      </c>
      <c r="N31" s="247">
        <v>4.081999999999999</v>
      </c>
      <c r="O31" s="245">
        <v>0</v>
      </c>
      <c r="P31" s="246">
        <v>0</v>
      </c>
      <c r="Q31" s="245">
        <v>0.02</v>
      </c>
      <c r="R31" s="246">
        <f t="shared" si="4"/>
        <v>4.1019999999999985</v>
      </c>
      <c r="S31" s="248">
        <f t="shared" si="5"/>
        <v>8.463457094852945E-05</v>
      </c>
      <c r="T31" s="247">
        <v>7.345</v>
      </c>
      <c r="U31" s="245">
        <v>0</v>
      </c>
      <c r="V31" s="246">
        <v>0.32</v>
      </c>
      <c r="W31" s="245">
        <v>0.01</v>
      </c>
      <c r="X31" s="229">
        <f t="shared" si="6"/>
        <v>7.675</v>
      </c>
      <c r="Y31" s="244">
        <f t="shared" si="7"/>
        <v>-0.46553745928338786</v>
      </c>
    </row>
    <row r="32" spans="1:25" s="283" customFormat="1" ht="19.5" customHeight="1">
      <c r="A32" s="292" t="s">
        <v>58</v>
      </c>
      <c r="B32" s="289">
        <f>SUM(B33:B37)</f>
        <v>2041.8519999999999</v>
      </c>
      <c r="C32" s="288">
        <f>SUM(C33:C37)</f>
        <v>1747.5910000000003</v>
      </c>
      <c r="D32" s="287">
        <f>SUM(D33:D37)</f>
        <v>1.825</v>
      </c>
      <c r="E32" s="288">
        <f>SUM(E33:E37)</f>
        <v>8.919</v>
      </c>
      <c r="F32" s="287">
        <f t="shared" si="0"/>
        <v>3800.187</v>
      </c>
      <c r="G32" s="290">
        <f t="shared" si="1"/>
        <v>0.07840741010950253</v>
      </c>
      <c r="H32" s="289">
        <f>SUM(H33:H37)</f>
        <v>2415.6</v>
      </c>
      <c r="I32" s="288">
        <f>SUM(I33:I37)</f>
        <v>1543.0589999999997</v>
      </c>
      <c r="J32" s="287">
        <f>SUM(J33:J37)</f>
        <v>2.3640000000000003</v>
      </c>
      <c r="K32" s="288">
        <f>SUM(K33:K37)</f>
        <v>45.855000000000004</v>
      </c>
      <c r="L32" s="287">
        <f t="shared" si="2"/>
        <v>4006.8779999999997</v>
      </c>
      <c r="M32" s="291">
        <f t="shared" si="8"/>
        <v>-0.0515840512239204</v>
      </c>
      <c r="N32" s="289">
        <f>SUM(N33:N37)</f>
        <v>2041.8519999999999</v>
      </c>
      <c r="O32" s="288">
        <f>SUM(O33:O37)</f>
        <v>1747.5910000000003</v>
      </c>
      <c r="P32" s="287">
        <f>SUM(P33:P37)</f>
        <v>1.825</v>
      </c>
      <c r="Q32" s="288">
        <f>SUM(Q33:Q37)</f>
        <v>8.919</v>
      </c>
      <c r="R32" s="287">
        <f t="shared" si="4"/>
        <v>3800.187</v>
      </c>
      <c r="S32" s="290">
        <f t="shared" si="5"/>
        <v>0.07840741010950253</v>
      </c>
      <c r="T32" s="289">
        <f>SUM(T33:T37)</f>
        <v>2415.6</v>
      </c>
      <c r="U32" s="288">
        <f>SUM(U33:U37)</f>
        <v>1543.0589999999997</v>
      </c>
      <c r="V32" s="287">
        <f>SUM(V33:V37)</f>
        <v>2.3640000000000003</v>
      </c>
      <c r="W32" s="288">
        <f>SUM(W33:W37)</f>
        <v>45.855000000000004</v>
      </c>
      <c r="X32" s="287">
        <f t="shared" si="6"/>
        <v>4006.8779999999997</v>
      </c>
      <c r="Y32" s="284">
        <f t="shared" si="7"/>
        <v>-0.0515840512239204</v>
      </c>
    </row>
    <row r="33" spans="1:25" s="220" customFormat="1" ht="19.5" customHeight="1">
      <c r="A33" s="235" t="s">
        <v>383</v>
      </c>
      <c r="B33" s="233">
        <v>1251.138</v>
      </c>
      <c r="C33" s="230">
        <v>1190.6960000000001</v>
      </c>
      <c r="D33" s="229">
        <v>0.085</v>
      </c>
      <c r="E33" s="230">
        <v>7.249</v>
      </c>
      <c r="F33" s="229">
        <f t="shared" si="0"/>
        <v>2449.1679999999997</v>
      </c>
      <c r="G33" s="232">
        <f t="shared" si="1"/>
        <v>0.05053249216500927</v>
      </c>
      <c r="H33" s="233">
        <v>1335.3849999999998</v>
      </c>
      <c r="I33" s="230">
        <v>957.9589999999998</v>
      </c>
      <c r="J33" s="229">
        <v>0.1</v>
      </c>
      <c r="K33" s="230">
        <v>41.915</v>
      </c>
      <c r="L33" s="229">
        <f t="shared" si="2"/>
        <v>2335.3589999999995</v>
      </c>
      <c r="M33" s="234">
        <f t="shared" si="8"/>
        <v>0.04873297852707026</v>
      </c>
      <c r="N33" s="233">
        <v>1251.138</v>
      </c>
      <c r="O33" s="230">
        <v>1190.6960000000001</v>
      </c>
      <c r="P33" s="229">
        <v>0.085</v>
      </c>
      <c r="Q33" s="230">
        <v>7.249</v>
      </c>
      <c r="R33" s="229">
        <f t="shared" si="4"/>
        <v>2449.1679999999997</v>
      </c>
      <c r="S33" s="232">
        <f t="shared" si="5"/>
        <v>0.05053249216500927</v>
      </c>
      <c r="T33" s="231">
        <v>1335.3849999999998</v>
      </c>
      <c r="U33" s="230">
        <v>957.9589999999998</v>
      </c>
      <c r="V33" s="229">
        <v>0.1</v>
      </c>
      <c r="W33" s="230">
        <v>41.915</v>
      </c>
      <c r="X33" s="229">
        <f t="shared" si="6"/>
        <v>2335.3589999999995</v>
      </c>
      <c r="Y33" s="228">
        <f t="shared" si="7"/>
        <v>0.04873297852707026</v>
      </c>
    </row>
    <row r="34" spans="1:25" s="220" customFormat="1" ht="19.5" customHeight="1">
      <c r="A34" s="235" t="s">
        <v>384</v>
      </c>
      <c r="B34" s="233">
        <v>658.096</v>
      </c>
      <c r="C34" s="230">
        <v>420.649</v>
      </c>
      <c r="D34" s="229">
        <v>0</v>
      </c>
      <c r="E34" s="230">
        <v>0</v>
      </c>
      <c r="F34" s="229">
        <f>SUM(B34:E34)</f>
        <v>1078.745</v>
      </c>
      <c r="G34" s="232">
        <f>F34/$F$9</f>
        <v>0.022257220925858464</v>
      </c>
      <c r="H34" s="233">
        <v>831.0360000000001</v>
      </c>
      <c r="I34" s="230">
        <v>559.174</v>
      </c>
      <c r="J34" s="229">
        <v>0</v>
      </c>
      <c r="K34" s="230">
        <v>0</v>
      </c>
      <c r="L34" s="229">
        <f>SUM(H34:K34)</f>
        <v>1390.21</v>
      </c>
      <c r="M34" s="234">
        <f>IF(ISERROR(F34/L34-1),"         /0",(F34/L34-1))</f>
        <v>-0.22404169154300435</v>
      </c>
      <c r="N34" s="233">
        <v>658.096</v>
      </c>
      <c r="O34" s="230">
        <v>420.649</v>
      </c>
      <c r="P34" s="229">
        <v>0</v>
      </c>
      <c r="Q34" s="230">
        <v>0</v>
      </c>
      <c r="R34" s="229">
        <f>SUM(N34:Q34)</f>
        <v>1078.745</v>
      </c>
      <c r="S34" s="232">
        <f>R34/$R$9</f>
        <v>0.022257220925858464</v>
      </c>
      <c r="T34" s="231">
        <v>831.0360000000001</v>
      </c>
      <c r="U34" s="230">
        <v>559.174</v>
      </c>
      <c r="V34" s="229">
        <v>0</v>
      </c>
      <c r="W34" s="230">
        <v>0</v>
      </c>
      <c r="X34" s="229">
        <f>SUM(T34:W34)</f>
        <v>1390.21</v>
      </c>
      <c r="Y34" s="228">
        <f>IF(ISERROR(R34/X34-1),"         /0",IF(R34/X34&gt;5,"  *  ",(R34/X34-1)))</f>
        <v>-0.22404169154300435</v>
      </c>
    </row>
    <row r="35" spans="1:25" s="220" customFormat="1" ht="19.5" customHeight="1">
      <c r="A35" s="235" t="s">
        <v>385</v>
      </c>
      <c r="B35" s="233">
        <v>50.714</v>
      </c>
      <c r="C35" s="230">
        <v>88.253</v>
      </c>
      <c r="D35" s="229">
        <v>1.522</v>
      </c>
      <c r="E35" s="230">
        <v>1.452</v>
      </c>
      <c r="F35" s="229">
        <f>SUM(B35:E35)</f>
        <v>141.94099999999997</v>
      </c>
      <c r="G35" s="232">
        <f>F35/$F$9</f>
        <v>0.0029285996184800637</v>
      </c>
      <c r="H35" s="233">
        <v>190.931</v>
      </c>
      <c r="I35" s="230">
        <v>20.415000000000003</v>
      </c>
      <c r="J35" s="229">
        <v>0</v>
      </c>
      <c r="K35" s="230">
        <v>1.27</v>
      </c>
      <c r="L35" s="229">
        <f>SUM(H35:K35)</f>
        <v>212.616</v>
      </c>
      <c r="M35" s="234">
        <f>IF(ISERROR(F35/L35-1),"         /0",(F35/L35-1))</f>
        <v>-0.3324067802987547</v>
      </c>
      <c r="N35" s="233">
        <v>50.714</v>
      </c>
      <c r="O35" s="230">
        <v>88.253</v>
      </c>
      <c r="P35" s="229">
        <v>1.522</v>
      </c>
      <c r="Q35" s="230">
        <v>1.452</v>
      </c>
      <c r="R35" s="229">
        <f>SUM(N35:Q35)</f>
        <v>141.94099999999997</v>
      </c>
      <c r="S35" s="232">
        <f>R35/$R$9</f>
        <v>0.0029285996184800637</v>
      </c>
      <c r="T35" s="231">
        <v>190.931</v>
      </c>
      <c r="U35" s="230">
        <v>20.415000000000003</v>
      </c>
      <c r="V35" s="229">
        <v>0</v>
      </c>
      <c r="W35" s="230">
        <v>1.27</v>
      </c>
      <c r="X35" s="229">
        <f>SUM(T35:W35)</f>
        <v>212.616</v>
      </c>
      <c r="Y35" s="228">
        <f>IF(ISERROR(R35/X35-1),"         /0",IF(R35/X35&gt;5,"  *  ",(R35/X35-1)))</f>
        <v>-0.3324067802987547</v>
      </c>
    </row>
    <row r="36" spans="1:25" s="220" customFormat="1" ht="19.5" customHeight="1">
      <c r="A36" s="235" t="s">
        <v>387</v>
      </c>
      <c r="B36" s="233">
        <v>52.869</v>
      </c>
      <c r="C36" s="230">
        <v>47.582</v>
      </c>
      <c r="D36" s="229">
        <v>0</v>
      </c>
      <c r="E36" s="230">
        <v>0</v>
      </c>
      <c r="F36" s="229">
        <f>SUM(B36:E36)</f>
        <v>100.451</v>
      </c>
      <c r="G36" s="232">
        <f>F36/$F$9</f>
        <v>0.002072556627584284</v>
      </c>
      <c r="H36" s="233">
        <v>37.857000000000006</v>
      </c>
      <c r="I36" s="230">
        <v>5.511</v>
      </c>
      <c r="J36" s="229"/>
      <c r="K36" s="230">
        <v>0</v>
      </c>
      <c r="L36" s="229">
        <f>SUM(H36:K36)</f>
        <v>43.36800000000001</v>
      </c>
      <c r="M36" s="234">
        <f>IF(ISERROR(F36/L36-1),"         /0",(F36/L36-1))</f>
        <v>1.316247002398081</v>
      </c>
      <c r="N36" s="233">
        <v>52.869</v>
      </c>
      <c r="O36" s="230">
        <v>47.582</v>
      </c>
      <c r="P36" s="229"/>
      <c r="Q36" s="230"/>
      <c r="R36" s="229">
        <f>SUM(N36:Q36)</f>
        <v>100.451</v>
      </c>
      <c r="S36" s="232">
        <f>R36/$R$9</f>
        <v>0.002072556627584284</v>
      </c>
      <c r="T36" s="231">
        <v>37.857000000000006</v>
      </c>
      <c r="U36" s="230">
        <v>5.511</v>
      </c>
      <c r="V36" s="229"/>
      <c r="W36" s="230">
        <v>0</v>
      </c>
      <c r="X36" s="229">
        <f t="shared" si="6"/>
        <v>43.36800000000001</v>
      </c>
      <c r="Y36" s="228">
        <f>IF(ISERROR(R36/X36-1),"         /0",IF(R36/X36&gt;5,"  *  ",(R36/X36-1)))</f>
        <v>1.316247002398081</v>
      </c>
    </row>
    <row r="37" spans="1:25" s="220" customFormat="1" ht="19.5" customHeight="1" thickBot="1">
      <c r="A37" s="235" t="s">
        <v>56</v>
      </c>
      <c r="B37" s="233">
        <v>29.034999999999997</v>
      </c>
      <c r="C37" s="230">
        <v>0.411</v>
      </c>
      <c r="D37" s="229">
        <v>0.218</v>
      </c>
      <c r="E37" s="230">
        <v>0.218</v>
      </c>
      <c r="F37" s="229">
        <f>SUM(B37:E37)</f>
        <v>29.881999999999998</v>
      </c>
      <c r="G37" s="232">
        <f>F37/$F$9</f>
        <v>0.0006165407725704431</v>
      </c>
      <c r="H37" s="233">
        <v>20.391000000000002</v>
      </c>
      <c r="I37" s="230">
        <v>0</v>
      </c>
      <c r="J37" s="229">
        <v>2.2640000000000002</v>
      </c>
      <c r="K37" s="230">
        <v>2.67</v>
      </c>
      <c r="L37" s="229">
        <f>SUM(H37:K37)</f>
        <v>25.325000000000003</v>
      </c>
      <c r="M37" s="234">
        <f>IF(ISERROR(F37/L37-1),"         /0",(F37/L37-1))</f>
        <v>0.1799407699901281</v>
      </c>
      <c r="N37" s="233">
        <v>29.034999999999997</v>
      </c>
      <c r="O37" s="230">
        <v>0.411</v>
      </c>
      <c r="P37" s="229">
        <v>0.218</v>
      </c>
      <c r="Q37" s="230">
        <v>0.218</v>
      </c>
      <c r="R37" s="229">
        <f>SUM(N37:Q37)</f>
        <v>29.881999999999998</v>
      </c>
      <c r="S37" s="232">
        <f>R37/$R$9</f>
        <v>0.0006165407725704431</v>
      </c>
      <c r="T37" s="231">
        <v>20.391000000000002</v>
      </c>
      <c r="U37" s="230">
        <v>0</v>
      </c>
      <c r="V37" s="229">
        <v>2.2640000000000002</v>
      </c>
      <c r="W37" s="230">
        <v>2.67</v>
      </c>
      <c r="X37" s="229">
        <f t="shared" si="6"/>
        <v>25.325000000000003</v>
      </c>
      <c r="Y37" s="228">
        <f>IF(ISERROR(R37/X37-1),"         /0",IF(R37/X37&gt;5,"  *  ",(R37/X37-1)))</f>
        <v>0.1799407699901281</v>
      </c>
    </row>
    <row r="38" spans="1:25" s="283" customFormat="1" ht="19.5" customHeight="1">
      <c r="A38" s="292" t="s">
        <v>57</v>
      </c>
      <c r="B38" s="289">
        <f>SUM(B39:B42)</f>
        <v>526.3200000000002</v>
      </c>
      <c r="C38" s="288">
        <f>SUM(C39:C42)</f>
        <v>199.25400000000002</v>
      </c>
      <c r="D38" s="287">
        <f>SUM(D39:D42)</f>
        <v>0.075</v>
      </c>
      <c r="E38" s="288">
        <f>SUM(E39:E42)</f>
        <v>1.282</v>
      </c>
      <c r="F38" s="287">
        <f t="shared" si="0"/>
        <v>726.9310000000003</v>
      </c>
      <c r="G38" s="290">
        <f t="shared" si="1"/>
        <v>0.014998413772351416</v>
      </c>
      <c r="H38" s="289">
        <f>SUM(H39:H42)</f>
        <v>479.868</v>
      </c>
      <c r="I38" s="288">
        <f>SUM(I39:I42)</f>
        <v>192.106</v>
      </c>
      <c r="J38" s="287">
        <f>SUM(J39:J42)</f>
        <v>0.13</v>
      </c>
      <c r="K38" s="288">
        <f>SUM(K39:K42)</f>
        <v>0</v>
      </c>
      <c r="L38" s="287">
        <f t="shared" si="2"/>
        <v>672.1039999999999</v>
      </c>
      <c r="M38" s="291">
        <f t="shared" si="8"/>
        <v>0.08157517288991034</v>
      </c>
      <c r="N38" s="289">
        <f>SUM(N39:N42)</f>
        <v>526.3200000000002</v>
      </c>
      <c r="O38" s="288">
        <f>SUM(O39:O42)</f>
        <v>199.25400000000002</v>
      </c>
      <c r="P38" s="287">
        <f>SUM(P39:P42)</f>
        <v>0.075</v>
      </c>
      <c r="Q38" s="288">
        <f>SUM(Q39:Q42)</f>
        <v>1.282</v>
      </c>
      <c r="R38" s="287">
        <f t="shared" si="4"/>
        <v>726.9310000000003</v>
      </c>
      <c r="S38" s="290">
        <f t="shared" si="5"/>
        <v>0.014998413772351416</v>
      </c>
      <c r="T38" s="289">
        <f>SUM(T39:T42)</f>
        <v>479.868</v>
      </c>
      <c r="U38" s="288">
        <f>SUM(U39:U42)</f>
        <v>192.106</v>
      </c>
      <c r="V38" s="287">
        <f>SUM(V39:V42)</f>
        <v>0.13</v>
      </c>
      <c r="W38" s="288">
        <f>SUM(W39:W42)</f>
        <v>0</v>
      </c>
      <c r="X38" s="287">
        <f t="shared" si="6"/>
        <v>672.1039999999999</v>
      </c>
      <c r="Y38" s="284">
        <f t="shared" si="7"/>
        <v>0.08157517288991034</v>
      </c>
    </row>
    <row r="39" spans="1:25" ht="19.5" customHeight="1">
      <c r="A39" s="235" t="s">
        <v>390</v>
      </c>
      <c r="B39" s="233">
        <v>456.73300000000006</v>
      </c>
      <c r="C39" s="230">
        <v>116.44700000000002</v>
      </c>
      <c r="D39" s="229">
        <v>0</v>
      </c>
      <c r="E39" s="230">
        <v>0</v>
      </c>
      <c r="F39" s="229">
        <f t="shared" si="0"/>
        <v>573.1800000000001</v>
      </c>
      <c r="G39" s="232">
        <f t="shared" si="1"/>
        <v>0.011826144167790867</v>
      </c>
      <c r="H39" s="233">
        <v>417.25300000000004</v>
      </c>
      <c r="I39" s="230">
        <v>120.571</v>
      </c>
      <c r="J39" s="229">
        <v>0.13</v>
      </c>
      <c r="K39" s="230">
        <v>0</v>
      </c>
      <c r="L39" s="229">
        <f t="shared" si="2"/>
        <v>537.9540000000001</v>
      </c>
      <c r="M39" s="234">
        <f t="shared" si="8"/>
        <v>0.06548143521565031</v>
      </c>
      <c r="N39" s="233">
        <v>456.73300000000006</v>
      </c>
      <c r="O39" s="230">
        <v>116.44700000000002</v>
      </c>
      <c r="P39" s="229">
        <v>0</v>
      </c>
      <c r="Q39" s="230">
        <v>0</v>
      </c>
      <c r="R39" s="229">
        <f t="shared" si="4"/>
        <v>573.1800000000001</v>
      </c>
      <c r="S39" s="232">
        <f t="shared" si="5"/>
        <v>0.011826144167790867</v>
      </c>
      <c r="T39" s="231">
        <v>417.25300000000004</v>
      </c>
      <c r="U39" s="230">
        <v>120.571</v>
      </c>
      <c r="V39" s="229">
        <v>0.13</v>
      </c>
      <c r="W39" s="230">
        <v>0</v>
      </c>
      <c r="X39" s="229">
        <f t="shared" si="6"/>
        <v>537.9540000000001</v>
      </c>
      <c r="Y39" s="228">
        <f t="shared" si="7"/>
        <v>0.06548143521565031</v>
      </c>
    </row>
    <row r="40" spans="1:25" ht="19.5" customHeight="1">
      <c r="A40" s="235" t="s">
        <v>398</v>
      </c>
      <c r="B40" s="233">
        <v>47.521</v>
      </c>
      <c r="C40" s="230">
        <v>68.043</v>
      </c>
      <c r="D40" s="229">
        <v>0.075</v>
      </c>
      <c r="E40" s="230">
        <v>0</v>
      </c>
      <c r="F40" s="229">
        <f>SUM(B40:E40)</f>
        <v>115.63900000000001</v>
      </c>
      <c r="G40" s="232">
        <f>F40/$F$9</f>
        <v>0.002385923244738421</v>
      </c>
      <c r="H40" s="233">
        <v>48.61300000000001</v>
      </c>
      <c r="I40" s="230">
        <v>53.972</v>
      </c>
      <c r="J40" s="229"/>
      <c r="K40" s="230"/>
      <c r="L40" s="229">
        <f>SUM(H40:K40)</f>
        <v>102.58500000000001</v>
      </c>
      <c r="M40" s="234">
        <f>IF(ISERROR(F40/L40-1),"         /0",(F40/L40-1))</f>
        <v>0.1272505726958133</v>
      </c>
      <c r="N40" s="233">
        <v>47.521</v>
      </c>
      <c r="O40" s="230">
        <v>68.043</v>
      </c>
      <c r="P40" s="229">
        <v>0.075</v>
      </c>
      <c r="Q40" s="230"/>
      <c r="R40" s="229">
        <f>SUM(N40:Q40)</f>
        <v>115.63900000000001</v>
      </c>
      <c r="S40" s="232">
        <f>R40/$R$9</f>
        <v>0.002385923244738421</v>
      </c>
      <c r="T40" s="231">
        <v>48.61300000000001</v>
      </c>
      <c r="U40" s="230">
        <v>53.972</v>
      </c>
      <c r="V40" s="229"/>
      <c r="W40" s="230"/>
      <c r="X40" s="229">
        <f>SUM(T40:W40)</f>
        <v>102.58500000000001</v>
      </c>
      <c r="Y40" s="228">
        <f>IF(ISERROR(R40/X40-1),"         /0",IF(R40/X40&gt;5,"  *  ",(R40/X40-1)))</f>
        <v>0.1272505726958133</v>
      </c>
    </row>
    <row r="41" spans="1:25" ht="19.5" customHeight="1">
      <c r="A41" s="235" t="s">
        <v>391</v>
      </c>
      <c r="B41" s="233">
        <v>21.082</v>
      </c>
      <c r="C41" s="230">
        <v>14.764</v>
      </c>
      <c r="D41" s="229">
        <v>0</v>
      </c>
      <c r="E41" s="230">
        <v>0</v>
      </c>
      <c r="F41" s="229">
        <f>SUM(B41:E41)</f>
        <v>35.846000000000004</v>
      </c>
      <c r="G41" s="232">
        <f>F41/$F$9</f>
        <v>0.0007395930839154042</v>
      </c>
      <c r="H41" s="233">
        <v>11.561</v>
      </c>
      <c r="I41" s="230">
        <v>17.563</v>
      </c>
      <c r="J41" s="229"/>
      <c r="K41" s="230"/>
      <c r="L41" s="229">
        <f>SUM(H41:K41)</f>
        <v>29.124</v>
      </c>
      <c r="M41" s="234">
        <f>IF(ISERROR(F41/L41-1),"         /0",(F41/L41-1))</f>
        <v>0.23080620793847006</v>
      </c>
      <c r="N41" s="233">
        <v>21.082</v>
      </c>
      <c r="O41" s="230">
        <v>14.764</v>
      </c>
      <c r="P41" s="229">
        <v>0</v>
      </c>
      <c r="Q41" s="230">
        <v>0</v>
      </c>
      <c r="R41" s="229">
        <f>SUM(N41:Q41)</f>
        <v>35.846000000000004</v>
      </c>
      <c r="S41" s="232">
        <f>R41/$R$9</f>
        <v>0.0007395930839154042</v>
      </c>
      <c r="T41" s="231">
        <v>11.561</v>
      </c>
      <c r="U41" s="230">
        <v>17.563</v>
      </c>
      <c r="V41" s="229"/>
      <c r="W41" s="230"/>
      <c r="X41" s="229">
        <f>SUM(T41:W41)</f>
        <v>29.124</v>
      </c>
      <c r="Y41" s="228">
        <f>IF(ISERROR(R41/X41-1),"         /0",IF(R41/X41&gt;5,"  *  ",(R41/X41-1)))</f>
        <v>0.23080620793847006</v>
      </c>
    </row>
    <row r="42" spans="1:25" ht="19.5" customHeight="1" thickBot="1">
      <c r="A42" s="235" t="s">
        <v>56</v>
      </c>
      <c r="B42" s="233">
        <v>0.984</v>
      </c>
      <c r="C42" s="230">
        <v>0</v>
      </c>
      <c r="D42" s="229">
        <v>0</v>
      </c>
      <c r="E42" s="230">
        <v>1.282</v>
      </c>
      <c r="F42" s="229">
        <f>SUM(B42:E42)</f>
        <v>2.266</v>
      </c>
      <c r="G42" s="232">
        <f>F42/$F$9</f>
        <v>4.675327590672058E-05</v>
      </c>
      <c r="H42" s="233">
        <v>2.441</v>
      </c>
      <c r="I42" s="230">
        <v>0</v>
      </c>
      <c r="J42" s="229"/>
      <c r="K42" s="230"/>
      <c r="L42" s="229">
        <f>SUM(H42:K42)</f>
        <v>2.441</v>
      </c>
      <c r="M42" s="234">
        <f>IF(ISERROR(F42/L42-1),"         /0",(F42/L42-1))</f>
        <v>-0.07169192953707493</v>
      </c>
      <c r="N42" s="233">
        <v>0.984</v>
      </c>
      <c r="O42" s="230">
        <v>0</v>
      </c>
      <c r="P42" s="229"/>
      <c r="Q42" s="230">
        <v>1.282</v>
      </c>
      <c r="R42" s="229">
        <f>SUM(N42:Q42)</f>
        <v>2.266</v>
      </c>
      <c r="S42" s="232">
        <f>R42/$R$9</f>
        <v>4.675327590672058E-05</v>
      </c>
      <c r="T42" s="231">
        <v>2.441</v>
      </c>
      <c r="U42" s="230">
        <v>0</v>
      </c>
      <c r="V42" s="229"/>
      <c r="W42" s="230"/>
      <c r="X42" s="229">
        <f>SUM(T42:W42)</f>
        <v>2.441</v>
      </c>
      <c r="Y42" s="228">
        <f>IF(ISERROR(R42/X42-1),"         /0",IF(R42/X42&gt;5,"  *  ",(R42/X42-1)))</f>
        <v>-0.07169192953707493</v>
      </c>
    </row>
    <row r="43" spans="1:25" s="220" customFormat="1" ht="19.5" customHeight="1" thickBot="1">
      <c r="A43" s="279" t="s">
        <v>56</v>
      </c>
      <c r="B43" s="276">
        <v>68.135</v>
      </c>
      <c r="C43" s="275">
        <v>0</v>
      </c>
      <c r="D43" s="274">
        <v>0</v>
      </c>
      <c r="E43" s="275">
        <v>0</v>
      </c>
      <c r="F43" s="274">
        <f t="shared" si="0"/>
        <v>68.135</v>
      </c>
      <c r="G43" s="277">
        <f t="shared" si="1"/>
        <v>0.0014057963168157134</v>
      </c>
      <c r="H43" s="276">
        <v>57.289</v>
      </c>
      <c r="I43" s="275">
        <v>0</v>
      </c>
      <c r="J43" s="274">
        <v>0</v>
      </c>
      <c r="K43" s="275">
        <v>0</v>
      </c>
      <c r="L43" s="274">
        <f t="shared" si="2"/>
        <v>57.289</v>
      </c>
      <c r="M43" s="278">
        <f t="shared" si="8"/>
        <v>0.18932081202325057</v>
      </c>
      <c r="N43" s="276">
        <v>68.135</v>
      </c>
      <c r="O43" s="275">
        <v>0</v>
      </c>
      <c r="P43" s="274">
        <v>0</v>
      </c>
      <c r="Q43" s="275">
        <v>0</v>
      </c>
      <c r="R43" s="274">
        <f t="shared" si="4"/>
        <v>68.135</v>
      </c>
      <c r="S43" s="277">
        <f t="shared" si="5"/>
        <v>0.0014057963168157134</v>
      </c>
      <c r="T43" s="276">
        <v>57.289</v>
      </c>
      <c r="U43" s="275">
        <v>0</v>
      </c>
      <c r="V43" s="274">
        <v>0</v>
      </c>
      <c r="W43" s="275">
        <v>0</v>
      </c>
      <c r="X43" s="287">
        <f>SUM(T43:W43)</f>
        <v>57.289</v>
      </c>
      <c r="Y43" s="271">
        <f t="shared" si="7"/>
        <v>0.18932081202325057</v>
      </c>
    </row>
    <row r="44" ht="15" thickTop="1">
      <c r="A44" s="121" t="s">
        <v>43</v>
      </c>
    </row>
    <row r="45" ht="15">
      <c r="A45" s="121" t="s">
        <v>55</v>
      </c>
    </row>
    <row r="46" ht="15">
      <c r="A46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">
    <cfRule type="cellIs" priority="6" dxfId="91" operator="lessThan" stopIfTrue="1">
      <formula>0</formula>
    </cfRule>
  </conditionalFormatting>
  <conditionalFormatting sqref="Y10:Y43 M10:M43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8:V3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1"/>
  <sheetViews>
    <sheetView showGridLines="0" zoomScale="80" zoomScaleNormal="80" zoomScalePageLayoutView="0" workbookViewId="0" topLeftCell="A7">
      <selection activeCell="T68" sqref="T68:W68"/>
    </sheetView>
  </sheetViews>
  <sheetFormatPr defaultColWidth="8.00390625" defaultRowHeight="15"/>
  <cols>
    <col min="1" max="1" width="24.281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632" t="s">
        <v>73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270" customFormat="1" ht="15.75" customHeight="1" thickBot="1" thickTop="1">
      <c r="A5" s="576" t="s">
        <v>68</v>
      </c>
      <c r="B5" s="649" t="s">
        <v>36</v>
      </c>
      <c r="C5" s="650"/>
      <c r="D5" s="650"/>
      <c r="E5" s="650"/>
      <c r="F5" s="650"/>
      <c r="G5" s="650"/>
      <c r="H5" s="650"/>
      <c r="I5" s="650"/>
      <c r="J5" s="651"/>
      <c r="K5" s="651"/>
      <c r="L5" s="651"/>
      <c r="M5" s="652"/>
      <c r="N5" s="649" t="s">
        <v>35</v>
      </c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3"/>
    </row>
    <row r="6" spans="1:25" s="168" customFormat="1" ht="26.25" customHeight="1" thickBot="1">
      <c r="A6" s="577"/>
      <c r="B6" s="638" t="s">
        <v>199</v>
      </c>
      <c r="C6" s="639"/>
      <c r="D6" s="639"/>
      <c r="E6" s="639"/>
      <c r="F6" s="639"/>
      <c r="G6" s="635" t="s">
        <v>34</v>
      </c>
      <c r="H6" s="638" t="s">
        <v>200</v>
      </c>
      <c r="I6" s="639"/>
      <c r="J6" s="639"/>
      <c r="K6" s="639"/>
      <c r="L6" s="639"/>
      <c r="M6" s="646" t="s">
        <v>33</v>
      </c>
      <c r="N6" s="638" t="s">
        <v>201</v>
      </c>
      <c r="O6" s="639"/>
      <c r="P6" s="639"/>
      <c r="Q6" s="639"/>
      <c r="R6" s="639"/>
      <c r="S6" s="635" t="s">
        <v>34</v>
      </c>
      <c r="T6" s="638" t="s">
        <v>202</v>
      </c>
      <c r="U6" s="639"/>
      <c r="V6" s="639"/>
      <c r="W6" s="639"/>
      <c r="X6" s="639"/>
      <c r="Y6" s="640" t="s">
        <v>33</v>
      </c>
    </row>
    <row r="7" spans="1:25" s="168" customFormat="1" ht="26.25" customHeight="1">
      <c r="A7" s="578"/>
      <c r="B7" s="570" t="s">
        <v>22</v>
      </c>
      <c r="C7" s="566"/>
      <c r="D7" s="565" t="s">
        <v>21</v>
      </c>
      <c r="E7" s="566"/>
      <c r="F7" s="658" t="s">
        <v>17</v>
      </c>
      <c r="G7" s="636"/>
      <c r="H7" s="570" t="s">
        <v>22</v>
      </c>
      <c r="I7" s="566"/>
      <c r="J7" s="565" t="s">
        <v>21</v>
      </c>
      <c r="K7" s="566"/>
      <c r="L7" s="658" t="s">
        <v>17</v>
      </c>
      <c r="M7" s="647"/>
      <c r="N7" s="570" t="s">
        <v>22</v>
      </c>
      <c r="O7" s="566"/>
      <c r="P7" s="565" t="s">
        <v>21</v>
      </c>
      <c r="Q7" s="566"/>
      <c r="R7" s="658" t="s">
        <v>17</v>
      </c>
      <c r="S7" s="636"/>
      <c r="T7" s="570" t="s">
        <v>22</v>
      </c>
      <c r="U7" s="566"/>
      <c r="V7" s="565" t="s">
        <v>21</v>
      </c>
      <c r="W7" s="566"/>
      <c r="X7" s="658" t="s">
        <v>17</v>
      </c>
      <c r="Y7" s="641"/>
    </row>
    <row r="8" spans="1:25" s="266" customFormat="1" ht="27.75" thickBot="1">
      <c r="A8" s="579"/>
      <c r="B8" s="269" t="s">
        <v>31</v>
      </c>
      <c r="C8" s="267" t="s">
        <v>30</v>
      </c>
      <c r="D8" s="268" t="s">
        <v>31</v>
      </c>
      <c r="E8" s="267" t="s">
        <v>30</v>
      </c>
      <c r="F8" s="631"/>
      <c r="G8" s="637"/>
      <c r="H8" s="269" t="s">
        <v>31</v>
      </c>
      <c r="I8" s="267" t="s">
        <v>30</v>
      </c>
      <c r="J8" s="268" t="s">
        <v>31</v>
      </c>
      <c r="K8" s="267" t="s">
        <v>30</v>
      </c>
      <c r="L8" s="631"/>
      <c r="M8" s="648"/>
      <c r="N8" s="269" t="s">
        <v>31</v>
      </c>
      <c r="O8" s="267" t="s">
        <v>30</v>
      </c>
      <c r="P8" s="268" t="s">
        <v>31</v>
      </c>
      <c r="Q8" s="267" t="s">
        <v>30</v>
      </c>
      <c r="R8" s="631"/>
      <c r="S8" s="637"/>
      <c r="T8" s="269" t="s">
        <v>31</v>
      </c>
      <c r="U8" s="267" t="s">
        <v>30</v>
      </c>
      <c r="V8" s="268" t="s">
        <v>31</v>
      </c>
      <c r="W8" s="267" t="s">
        <v>30</v>
      </c>
      <c r="X8" s="631"/>
      <c r="Y8" s="642"/>
    </row>
    <row r="9" spans="1:25" s="157" customFormat="1" ht="18" customHeight="1" thickBot="1" thickTop="1">
      <c r="A9" s="329" t="s">
        <v>24</v>
      </c>
      <c r="B9" s="328">
        <f>B10+B29+B42+B51+B64+B68</f>
        <v>27487.991</v>
      </c>
      <c r="C9" s="327">
        <f>C10+C29+C42+C51+C64+C68</f>
        <v>15208.327</v>
      </c>
      <c r="D9" s="325">
        <f>D10+D29+D42+D51+D64+D68</f>
        <v>3909.5429999999997</v>
      </c>
      <c r="E9" s="326">
        <f>E10+E29+E42+E51+E64+E68</f>
        <v>1861.331</v>
      </c>
      <c r="F9" s="325">
        <f aca="true" t="shared" si="0" ref="F9:F41">SUM(B9:E9)</f>
        <v>48467.191999999995</v>
      </c>
      <c r="G9" s="337">
        <f aca="true" t="shared" si="1" ref="G9:G41">F9/$F$9</f>
        <v>1</v>
      </c>
      <c r="H9" s="328">
        <f>H10+H29+H42+H51+H64+H68</f>
        <v>25396.219000000005</v>
      </c>
      <c r="I9" s="327">
        <f>I10+I29+I42+I51+I64+I68</f>
        <v>14189.631999999998</v>
      </c>
      <c r="J9" s="325">
        <f>J10+J29+J42+J51+J64+J68</f>
        <v>2258.958</v>
      </c>
      <c r="K9" s="326">
        <f>K10+K29+K42+K51+K64+K68</f>
        <v>545.3380000000001</v>
      </c>
      <c r="L9" s="325">
        <f aca="true" t="shared" si="2" ref="L9:L41">SUM(H9:K9)</f>
        <v>42390.147000000004</v>
      </c>
      <c r="M9" s="403">
        <f aca="true" t="shared" si="3" ref="M9:M49">IF(ISERROR(F9/L9-1),"         /0",(F9/L9-1))</f>
        <v>0.14335984727771733</v>
      </c>
      <c r="N9" s="408">
        <f>N10+N29+N42+N51+N64+N68</f>
        <v>27487.991</v>
      </c>
      <c r="O9" s="327">
        <f>O10+O29+O42+O51+O64+O68</f>
        <v>15208.327</v>
      </c>
      <c r="P9" s="325">
        <f>P10+P29+P42+P51+P64+P68</f>
        <v>3909.5429999999997</v>
      </c>
      <c r="Q9" s="326">
        <f>Q10+Q29+Q42+Q51+Q64+Q68</f>
        <v>1861.331</v>
      </c>
      <c r="R9" s="325">
        <f aca="true" t="shared" si="4" ref="R9:R41">SUM(N9:Q9)</f>
        <v>48467.191999999995</v>
      </c>
      <c r="S9" s="423">
        <f aca="true" t="shared" si="5" ref="S9:S41">R9/$R$9</f>
        <v>1</v>
      </c>
      <c r="T9" s="328">
        <f>T10+T29+T42+T51+T64+T68</f>
        <v>25396.219000000005</v>
      </c>
      <c r="U9" s="327">
        <f>U10+U29+U42+U51+U64+U68</f>
        <v>14189.631999999998</v>
      </c>
      <c r="V9" s="325">
        <f>V10+V29+V42+V51+V64+V68</f>
        <v>2258.958</v>
      </c>
      <c r="W9" s="326">
        <f>W10+W29+W42+W51+W64+W68</f>
        <v>545.3380000000001</v>
      </c>
      <c r="X9" s="325">
        <f aca="true" t="shared" si="6" ref="X9:X41">SUM(T9:W9)</f>
        <v>42390.147000000004</v>
      </c>
      <c r="Y9" s="324">
        <f>IF(ISERROR(R9/X9-1),"         /0",(R9/X9-1))</f>
        <v>0.14335984727771733</v>
      </c>
    </row>
    <row r="10" spans="1:25" s="236" customFormat="1" ht="19.5" customHeight="1">
      <c r="A10" s="243" t="s">
        <v>61</v>
      </c>
      <c r="B10" s="240">
        <f>SUM(B11:B28)</f>
        <v>20108.658000000003</v>
      </c>
      <c r="C10" s="239">
        <f>SUM(C11:C28)</f>
        <v>7062.419999999999</v>
      </c>
      <c r="D10" s="238">
        <f>SUM(D11:D28)</f>
        <v>3364.964</v>
      </c>
      <c r="E10" s="310">
        <f>SUM(E11:E28)</f>
        <v>1342.8509999999999</v>
      </c>
      <c r="F10" s="238">
        <f t="shared" si="0"/>
        <v>31878.893</v>
      </c>
      <c r="G10" s="241">
        <f t="shared" si="1"/>
        <v>0.6577416946292247</v>
      </c>
      <c r="H10" s="240">
        <f>SUM(H11:H28)</f>
        <v>17530.831000000006</v>
      </c>
      <c r="I10" s="239">
        <f>SUM(I11:I28)</f>
        <v>7552.3949999999995</v>
      </c>
      <c r="J10" s="238">
        <f>SUM(J11:J28)</f>
        <v>2236.763</v>
      </c>
      <c r="K10" s="310">
        <f>SUM(K11:K28)</f>
        <v>189.38500000000002</v>
      </c>
      <c r="L10" s="238">
        <f t="shared" si="2"/>
        <v>27509.374000000003</v>
      </c>
      <c r="M10" s="404">
        <f t="shared" si="3"/>
        <v>0.1588374566429609</v>
      </c>
      <c r="N10" s="409">
        <f>SUM(N11:N28)</f>
        <v>20108.658000000003</v>
      </c>
      <c r="O10" s="239">
        <f>SUM(O11:O28)</f>
        <v>7062.419999999999</v>
      </c>
      <c r="P10" s="238">
        <f>SUM(P11:P28)</f>
        <v>3364.964</v>
      </c>
      <c r="Q10" s="310">
        <f>SUM(Q11:Q28)</f>
        <v>1342.8509999999999</v>
      </c>
      <c r="R10" s="238">
        <f t="shared" si="4"/>
        <v>31878.893</v>
      </c>
      <c r="S10" s="424">
        <f t="shared" si="5"/>
        <v>0.6577416946292247</v>
      </c>
      <c r="T10" s="240">
        <f>SUM(T11:T28)</f>
        <v>17530.831000000006</v>
      </c>
      <c r="U10" s="239">
        <f>SUM(U11:U28)</f>
        <v>7552.3949999999995</v>
      </c>
      <c r="V10" s="238">
        <f>SUM(V11:V28)</f>
        <v>2236.763</v>
      </c>
      <c r="W10" s="310">
        <f>SUM(W11:W28)</f>
        <v>189.38500000000002</v>
      </c>
      <c r="X10" s="238">
        <f t="shared" si="6"/>
        <v>27509.374000000003</v>
      </c>
      <c r="Y10" s="237">
        <f>IF(ISERROR(R10/X10-1),"         /0",IF(R10/X10&gt;5,"  *  ",(R10/X10-1)))</f>
        <v>0.1588374566429609</v>
      </c>
    </row>
    <row r="11" spans="1:25" ht="19.5" customHeight="1">
      <c r="A11" s="235" t="s">
        <v>225</v>
      </c>
      <c r="B11" s="233">
        <v>5116.4439999999995</v>
      </c>
      <c r="C11" s="230">
        <v>2772.195</v>
      </c>
      <c r="D11" s="229">
        <v>0</v>
      </c>
      <c r="E11" s="281">
        <v>0</v>
      </c>
      <c r="F11" s="229">
        <f t="shared" si="0"/>
        <v>7888.638999999999</v>
      </c>
      <c r="G11" s="232">
        <f t="shared" si="1"/>
        <v>0.16276245176324636</v>
      </c>
      <c r="H11" s="233">
        <v>3843.6140000000005</v>
      </c>
      <c r="I11" s="230">
        <v>2952.0099999999998</v>
      </c>
      <c r="J11" s="229"/>
      <c r="K11" s="281"/>
      <c r="L11" s="229">
        <f t="shared" si="2"/>
        <v>6795.624</v>
      </c>
      <c r="M11" s="405">
        <f t="shared" si="3"/>
        <v>0.16084100591792594</v>
      </c>
      <c r="N11" s="410">
        <v>5116.4439999999995</v>
      </c>
      <c r="O11" s="230">
        <v>2772.195</v>
      </c>
      <c r="P11" s="229"/>
      <c r="Q11" s="281"/>
      <c r="R11" s="229">
        <f t="shared" si="4"/>
        <v>7888.638999999999</v>
      </c>
      <c r="S11" s="425">
        <f t="shared" si="5"/>
        <v>0.16276245176324636</v>
      </c>
      <c r="T11" s="233">
        <v>3843.6140000000005</v>
      </c>
      <c r="U11" s="230">
        <v>2952.0099999999998</v>
      </c>
      <c r="V11" s="229"/>
      <c r="W11" s="281"/>
      <c r="X11" s="229">
        <f t="shared" si="6"/>
        <v>6795.624</v>
      </c>
      <c r="Y11" s="228">
        <f>IF(ISERROR(R11/X11-1),"         /0",IF(R11/X11&gt;5,"  *  ",(R11/X11-1)))</f>
        <v>0.16084100591792594</v>
      </c>
    </row>
    <row r="12" spans="1:25" ht="19.5" customHeight="1">
      <c r="A12" s="235" t="s">
        <v>252</v>
      </c>
      <c r="B12" s="233">
        <v>5167.208</v>
      </c>
      <c r="C12" s="230">
        <v>913.6450000000001</v>
      </c>
      <c r="D12" s="229">
        <v>0</v>
      </c>
      <c r="E12" s="281">
        <v>0</v>
      </c>
      <c r="F12" s="229">
        <f t="shared" si="0"/>
        <v>6080.853</v>
      </c>
      <c r="G12" s="232">
        <f t="shared" si="1"/>
        <v>0.1254632824612575</v>
      </c>
      <c r="H12" s="233">
        <v>2239.185</v>
      </c>
      <c r="I12" s="230">
        <v>500.572</v>
      </c>
      <c r="J12" s="229"/>
      <c r="K12" s="281"/>
      <c r="L12" s="229">
        <f t="shared" si="2"/>
        <v>2739.757</v>
      </c>
      <c r="M12" s="405">
        <f t="shared" si="3"/>
        <v>1.2194862537079016</v>
      </c>
      <c r="N12" s="410">
        <v>5167.208</v>
      </c>
      <c r="O12" s="230">
        <v>913.6450000000001</v>
      </c>
      <c r="P12" s="229"/>
      <c r="Q12" s="281"/>
      <c r="R12" s="229">
        <f t="shared" si="4"/>
        <v>6080.853</v>
      </c>
      <c r="S12" s="425">
        <f t="shared" si="5"/>
        <v>0.1254632824612575</v>
      </c>
      <c r="T12" s="233">
        <v>2239.185</v>
      </c>
      <c r="U12" s="230">
        <v>500.572</v>
      </c>
      <c r="V12" s="229"/>
      <c r="W12" s="281"/>
      <c r="X12" s="229">
        <f t="shared" si="6"/>
        <v>2739.757</v>
      </c>
      <c r="Y12" s="228">
        <f>IF(ISERROR(R12/X12-1),"         /0",IF(R12/X12&gt;5,"  *  ",(R12/X12-1)))</f>
        <v>1.2194862537079016</v>
      </c>
    </row>
    <row r="13" spans="1:25" ht="19.5" customHeight="1">
      <c r="A13" s="235" t="s">
        <v>253</v>
      </c>
      <c r="B13" s="233">
        <v>3732.399</v>
      </c>
      <c r="C13" s="230">
        <v>1292.837</v>
      </c>
      <c r="D13" s="229">
        <v>0</v>
      </c>
      <c r="E13" s="281">
        <v>0</v>
      </c>
      <c r="F13" s="229">
        <f t="shared" si="0"/>
        <v>5025.236</v>
      </c>
      <c r="G13" s="232">
        <f t="shared" si="1"/>
        <v>0.10368325031084946</v>
      </c>
      <c r="H13" s="233">
        <v>5920.902</v>
      </c>
      <c r="I13" s="230">
        <v>2381.201</v>
      </c>
      <c r="J13" s="229">
        <v>1190.55</v>
      </c>
      <c r="K13" s="281"/>
      <c r="L13" s="229">
        <f t="shared" si="2"/>
        <v>9492.652999999998</v>
      </c>
      <c r="M13" s="405">
        <f t="shared" si="3"/>
        <v>-0.4706183824479836</v>
      </c>
      <c r="N13" s="410">
        <v>3732.399</v>
      </c>
      <c r="O13" s="230">
        <v>1292.837</v>
      </c>
      <c r="P13" s="229"/>
      <c r="Q13" s="281"/>
      <c r="R13" s="229">
        <f t="shared" si="4"/>
        <v>5025.236</v>
      </c>
      <c r="S13" s="425">
        <f t="shared" si="5"/>
        <v>0.10368325031084946</v>
      </c>
      <c r="T13" s="233">
        <v>5920.902</v>
      </c>
      <c r="U13" s="230">
        <v>2381.201</v>
      </c>
      <c r="V13" s="229">
        <v>1190.55</v>
      </c>
      <c r="W13" s="281"/>
      <c r="X13" s="229">
        <f t="shared" si="6"/>
        <v>9492.652999999998</v>
      </c>
      <c r="Y13" s="228">
        <f>IF(ISERROR(R13/X13-1),"         /0",IF(R13/X13&gt;5,"  *  ",(R13/X13-1)))</f>
        <v>-0.4706183824479836</v>
      </c>
    </row>
    <row r="14" spans="1:25" ht="19.5" customHeight="1">
      <c r="A14" s="235" t="s">
        <v>254</v>
      </c>
      <c r="B14" s="233">
        <v>2280.5319999999997</v>
      </c>
      <c r="C14" s="230">
        <v>913.251</v>
      </c>
      <c r="D14" s="229">
        <v>0</v>
      </c>
      <c r="E14" s="281">
        <v>0</v>
      </c>
      <c r="F14" s="229">
        <f t="shared" si="0"/>
        <v>3193.7829999999994</v>
      </c>
      <c r="G14" s="232">
        <f t="shared" si="1"/>
        <v>0.06589577130855857</v>
      </c>
      <c r="H14" s="233">
        <v>1636.54</v>
      </c>
      <c r="I14" s="230">
        <v>416.297</v>
      </c>
      <c r="J14" s="229"/>
      <c r="K14" s="281"/>
      <c r="L14" s="229">
        <f t="shared" si="2"/>
        <v>2052.837</v>
      </c>
      <c r="M14" s="405">
        <f t="shared" si="3"/>
        <v>0.5557898654398763</v>
      </c>
      <c r="N14" s="410">
        <v>2280.5319999999997</v>
      </c>
      <c r="O14" s="230">
        <v>913.251</v>
      </c>
      <c r="P14" s="229"/>
      <c r="Q14" s="281"/>
      <c r="R14" s="229">
        <f t="shared" si="4"/>
        <v>3193.7829999999994</v>
      </c>
      <c r="S14" s="425">
        <f t="shared" si="5"/>
        <v>0.06589577130855857</v>
      </c>
      <c r="T14" s="233">
        <v>1636.54</v>
      </c>
      <c r="U14" s="230">
        <v>416.297</v>
      </c>
      <c r="V14" s="229"/>
      <c r="W14" s="281"/>
      <c r="X14" s="229">
        <f t="shared" si="6"/>
        <v>2052.837</v>
      </c>
      <c r="Y14" s="228">
        <f>IF(ISERROR(R14/X14-1),"         /0",IF(R14/X14&gt;5,"  *  ",(R14/X14-1)))</f>
        <v>0.5557898654398763</v>
      </c>
    </row>
    <row r="15" spans="1:25" ht="19.5" customHeight="1">
      <c r="A15" s="235" t="s">
        <v>255</v>
      </c>
      <c r="B15" s="233">
        <v>0</v>
      </c>
      <c r="C15" s="230">
        <v>0</v>
      </c>
      <c r="D15" s="229">
        <v>1560</v>
      </c>
      <c r="E15" s="281">
        <v>708.191</v>
      </c>
      <c r="F15" s="229">
        <f t="shared" si="0"/>
        <v>2268.191</v>
      </c>
      <c r="G15" s="232">
        <f t="shared" si="1"/>
        <v>0.046798481744104344</v>
      </c>
      <c r="H15" s="233"/>
      <c r="I15" s="230"/>
      <c r="J15" s="229"/>
      <c r="K15" s="281"/>
      <c r="L15" s="229">
        <f t="shared" si="2"/>
        <v>0</v>
      </c>
      <c r="M15" s="405" t="str">
        <f t="shared" si="3"/>
        <v>         /0</v>
      </c>
      <c r="N15" s="410"/>
      <c r="O15" s="230"/>
      <c r="P15" s="229">
        <v>1560</v>
      </c>
      <c r="Q15" s="281">
        <v>708.191</v>
      </c>
      <c r="R15" s="229">
        <f t="shared" si="4"/>
        <v>2268.191</v>
      </c>
      <c r="S15" s="425">
        <f t="shared" si="5"/>
        <v>0.046798481744104344</v>
      </c>
      <c r="T15" s="233"/>
      <c r="U15" s="230"/>
      <c r="V15" s="229"/>
      <c r="W15" s="281"/>
      <c r="X15" s="229">
        <f t="shared" si="6"/>
        <v>0</v>
      </c>
      <c r="Y15" s="228" t="str">
        <f>IF(ISERROR(R15/X15-1),"         /0",IF(R15/X15&gt;5,"  *  ",(R15/X15-1)))</f>
        <v>         /0</v>
      </c>
    </row>
    <row r="16" spans="1:25" ht="19.5" customHeight="1">
      <c r="A16" s="235" t="s">
        <v>256</v>
      </c>
      <c r="B16" s="233">
        <v>0</v>
      </c>
      <c r="C16" s="230">
        <v>0</v>
      </c>
      <c r="D16" s="229">
        <v>1624.576</v>
      </c>
      <c r="E16" s="281">
        <v>587.3380000000001</v>
      </c>
      <c r="F16" s="229">
        <f>SUM(B16:E16)</f>
        <v>2211.914</v>
      </c>
      <c r="G16" s="232">
        <f>F16/$F$9</f>
        <v>0.045637345774023806</v>
      </c>
      <c r="H16" s="233"/>
      <c r="I16" s="230"/>
      <c r="J16" s="229">
        <v>854.376</v>
      </c>
      <c r="K16" s="281">
        <v>152.085</v>
      </c>
      <c r="L16" s="229">
        <f>SUM(H16:K16)</f>
        <v>1006.461</v>
      </c>
      <c r="M16" s="405">
        <f>IF(ISERROR(F16/L16-1),"         /0",(F16/L16-1))</f>
        <v>1.1977145661878605</v>
      </c>
      <c r="N16" s="410"/>
      <c r="O16" s="230"/>
      <c r="P16" s="229">
        <v>1624.576</v>
      </c>
      <c r="Q16" s="281">
        <v>587.3380000000001</v>
      </c>
      <c r="R16" s="229">
        <f>SUM(N16:Q16)</f>
        <v>2211.914</v>
      </c>
      <c r="S16" s="425">
        <f>R16/$R$9</f>
        <v>0.045637345774023806</v>
      </c>
      <c r="T16" s="233"/>
      <c r="U16" s="230"/>
      <c r="V16" s="229">
        <v>854.376</v>
      </c>
      <c r="W16" s="281">
        <v>152.085</v>
      </c>
      <c r="X16" s="229">
        <f>SUM(T16:W16)</f>
        <v>1006.461</v>
      </c>
      <c r="Y16" s="228">
        <f>IF(ISERROR(R16/X16-1),"         /0",IF(R16/X16&gt;5,"  *  ",(R16/X16-1)))</f>
        <v>1.1977145661878605</v>
      </c>
    </row>
    <row r="17" spans="1:25" ht="19.5" customHeight="1">
      <c r="A17" s="235" t="s">
        <v>258</v>
      </c>
      <c r="B17" s="233">
        <v>1367.174</v>
      </c>
      <c r="C17" s="230">
        <v>85.758</v>
      </c>
      <c r="D17" s="229">
        <v>0</v>
      </c>
      <c r="E17" s="281">
        <v>0</v>
      </c>
      <c r="F17" s="229">
        <f>SUM(B17:E17)</f>
        <v>1452.932</v>
      </c>
      <c r="G17" s="232">
        <f>F17/$F$9</f>
        <v>0.029977639307018245</v>
      </c>
      <c r="H17" s="233">
        <v>1510.129</v>
      </c>
      <c r="I17" s="230">
        <v>333.46</v>
      </c>
      <c r="J17" s="229"/>
      <c r="K17" s="281"/>
      <c r="L17" s="229">
        <f>SUM(H17:K17)</f>
        <v>1843.589</v>
      </c>
      <c r="M17" s="405">
        <f>IF(ISERROR(F17/L17-1),"         /0",(F17/L17-1))</f>
        <v>-0.21190026627409897</v>
      </c>
      <c r="N17" s="410">
        <v>1367.174</v>
      </c>
      <c r="O17" s="230">
        <v>85.758</v>
      </c>
      <c r="P17" s="229"/>
      <c r="Q17" s="281"/>
      <c r="R17" s="229">
        <f>SUM(N17:Q17)</f>
        <v>1452.932</v>
      </c>
      <c r="S17" s="425">
        <f>R17/$R$9</f>
        <v>0.029977639307018245</v>
      </c>
      <c r="T17" s="233">
        <v>1510.129</v>
      </c>
      <c r="U17" s="230">
        <v>333.46</v>
      </c>
      <c r="V17" s="229"/>
      <c r="W17" s="281"/>
      <c r="X17" s="229">
        <f>SUM(T17:W17)</f>
        <v>1843.589</v>
      </c>
      <c r="Y17" s="228">
        <f>IF(ISERROR(R17/X17-1),"         /0",IF(R17/X17&gt;5,"  *  ",(R17/X17-1)))</f>
        <v>-0.21190026627409897</v>
      </c>
    </row>
    <row r="18" spans="1:25" ht="19.5" customHeight="1">
      <c r="A18" s="235" t="s">
        <v>259</v>
      </c>
      <c r="B18" s="233">
        <v>1076.0049999999999</v>
      </c>
      <c r="C18" s="230">
        <v>0</v>
      </c>
      <c r="D18" s="229">
        <v>0</v>
      </c>
      <c r="E18" s="281">
        <v>0</v>
      </c>
      <c r="F18" s="229">
        <f aca="true" t="shared" si="7" ref="F18:F25">SUM(B18:E18)</f>
        <v>1076.0049999999999</v>
      </c>
      <c r="G18" s="232">
        <f aca="true" t="shared" si="8" ref="G18:G25">F18/$F$9</f>
        <v>0.022200687838486704</v>
      </c>
      <c r="H18" s="233">
        <v>1250.026</v>
      </c>
      <c r="I18" s="230"/>
      <c r="J18" s="229"/>
      <c r="K18" s="281"/>
      <c r="L18" s="229">
        <f aca="true" t="shared" si="9" ref="L18:L25">SUM(H18:K18)</f>
        <v>1250.026</v>
      </c>
      <c r="M18" s="405">
        <f aca="true" t="shared" si="10" ref="M18:M25">IF(ISERROR(F18/L18-1),"         /0",(F18/L18-1))</f>
        <v>-0.13921390435078962</v>
      </c>
      <c r="N18" s="410">
        <v>1076.0049999999999</v>
      </c>
      <c r="O18" s="230"/>
      <c r="P18" s="229"/>
      <c r="Q18" s="281"/>
      <c r="R18" s="229">
        <f aca="true" t="shared" si="11" ref="R18:R25">SUM(N18:Q18)</f>
        <v>1076.0049999999999</v>
      </c>
      <c r="S18" s="425">
        <f aca="true" t="shared" si="12" ref="S18:S25">R18/$R$9</f>
        <v>0.022200687838486704</v>
      </c>
      <c r="T18" s="233">
        <v>1250.026</v>
      </c>
      <c r="U18" s="230"/>
      <c r="V18" s="229"/>
      <c r="W18" s="281"/>
      <c r="X18" s="229">
        <f aca="true" t="shared" si="13" ref="X18:X25">SUM(T18:W18)</f>
        <v>1250.026</v>
      </c>
      <c r="Y18" s="228">
        <f aca="true" t="shared" si="14" ref="Y18:Y25">IF(ISERROR(R18/X18-1),"         /0",IF(R18/X18&gt;5,"  *  ",(R18/X18-1)))</f>
        <v>-0.13921390435078962</v>
      </c>
    </row>
    <row r="19" spans="1:25" ht="19.5" customHeight="1">
      <c r="A19" s="235" t="s">
        <v>203</v>
      </c>
      <c r="B19" s="233">
        <v>531.275</v>
      </c>
      <c r="C19" s="230">
        <v>222.811</v>
      </c>
      <c r="D19" s="229">
        <v>0</v>
      </c>
      <c r="E19" s="281">
        <v>0</v>
      </c>
      <c r="F19" s="229">
        <f t="shared" si="7"/>
        <v>754.086</v>
      </c>
      <c r="G19" s="232">
        <f t="shared" si="8"/>
        <v>0.015558689680227401</v>
      </c>
      <c r="H19" s="233">
        <v>454.345</v>
      </c>
      <c r="I19" s="230">
        <v>289.65999999999997</v>
      </c>
      <c r="J19" s="229">
        <v>0</v>
      </c>
      <c r="K19" s="281">
        <v>0</v>
      </c>
      <c r="L19" s="229">
        <f t="shared" si="9"/>
        <v>744.005</v>
      </c>
      <c r="M19" s="405">
        <f t="shared" si="10"/>
        <v>0.01354964012338633</v>
      </c>
      <c r="N19" s="410">
        <v>531.275</v>
      </c>
      <c r="O19" s="230">
        <v>222.811</v>
      </c>
      <c r="P19" s="229">
        <v>0</v>
      </c>
      <c r="Q19" s="281">
        <v>0</v>
      </c>
      <c r="R19" s="229">
        <f t="shared" si="11"/>
        <v>754.086</v>
      </c>
      <c r="S19" s="425">
        <f t="shared" si="12"/>
        <v>0.015558689680227401</v>
      </c>
      <c r="T19" s="233">
        <v>454.345</v>
      </c>
      <c r="U19" s="230">
        <v>289.65999999999997</v>
      </c>
      <c r="V19" s="229">
        <v>0</v>
      </c>
      <c r="W19" s="281">
        <v>0</v>
      </c>
      <c r="X19" s="229">
        <f t="shared" si="13"/>
        <v>744.005</v>
      </c>
      <c r="Y19" s="228">
        <f t="shared" si="14"/>
        <v>0.01354964012338633</v>
      </c>
    </row>
    <row r="20" spans="1:25" ht="19.5" customHeight="1">
      <c r="A20" s="235" t="s">
        <v>257</v>
      </c>
      <c r="B20" s="233">
        <v>91.016</v>
      </c>
      <c r="C20" s="230">
        <v>416.342</v>
      </c>
      <c r="D20" s="229">
        <v>0</v>
      </c>
      <c r="E20" s="281">
        <v>0</v>
      </c>
      <c r="F20" s="229">
        <f>SUM(B20:E20)</f>
        <v>507.358</v>
      </c>
      <c r="G20" s="232">
        <f>F20/$F$9</f>
        <v>0.01046807085502292</v>
      </c>
      <c r="H20" s="233">
        <v>64.627</v>
      </c>
      <c r="I20" s="230">
        <v>382.046</v>
      </c>
      <c r="J20" s="229"/>
      <c r="K20" s="281"/>
      <c r="L20" s="229">
        <f>SUM(H20:K20)</f>
        <v>446.673</v>
      </c>
      <c r="M20" s="405">
        <f>IF(ISERROR(F20/L20-1),"         /0",(F20/L20-1))</f>
        <v>0.13586001392517577</v>
      </c>
      <c r="N20" s="410">
        <v>91.016</v>
      </c>
      <c r="O20" s="230">
        <v>416.342</v>
      </c>
      <c r="P20" s="229"/>
      <c r="Q20" s="281"/>
      <c r="R20" s="229">
        <f>SUM(N20:Q20)</f>
        <v>507.358</v>
      </c>
      <c r="S20" s="425">
        <f>R20/$R$9</f>
        <v>0.01046807085502292</v>
      </c>
      <c r="T20" s="233">
        <v>64.627</v>
      </c>
      <c r="U20" s="230">
        <v>382.046</v>
      </c>
      <c r="V20" s="229"/>
      <c r="W20" s="281"/>
      <c r="X20" s="229">
        <f>SUM(T20:W20)</f>
        <v>446.673</v>
      </c>
      <c r="Y20" s="228">
        <f>IF(ISERROR(R20/X20-1),"         /0",IF(R20/X20&gt;5,"  *  ",(R20/X20-1)))</f>
        <v>0.13586001392517577</v>
      </c>
    </row>
    <row r="21" spans="1:25" ht="19.5" customHeight="1">
      <c r="A21" s="235" t="s">
        <v>263</v>
      </c>
      <c r="B21" s="233">
        <v>327.514</v>
      </c>
      <c r="C21" s="230">
        <v>127.813</v>
      </c>
      <c r="D21" s="229">
        <v>0</v>
      </c>
      <c r="E21" s="281">
        <v>0</v>
      </c>
      <c r="F21" s="229">
        <f t="shared" si="7"/>
        <v>455.327</v>
      </c>
      <c r="G21" s="232">
        <f t="shared" si="8"/>
        <v>0.009394540537854969</v>
      </c>
      <c r="H21" s="233">
        <v>311.117</v>
      </c>
      <c r="I21" s="230">
        <v>101.36</v>
      </c>
      <c r="J21" s="229"/>
      <c r="K21" s="281"/>
      <c r="L21" s="229">
        <f t="shared" si="9"/>
        <v>412.47700000000003</v>
      </c>
      <c r="M21" s="405">
        <f t="shared" si="10"/>
        <v>0.10388458023114011</v>
      </c>
      <c r="N21" s="410">
        <v>327.514</v>
      </c>
      <c r="O21" s="230">
        <v>127.813</v>
      </c>
      <c r="P21" s="229"/>
      <c r="Q21" s="281"/>
      <c r="R21" s="229">
        <f t="shared" si="11"/>
        <v>455.327</v>
      </c>
      <c r="S21" s="425">
        <f t="shared" si="12"/>
        <v>0.009394540537854969</v>
      </c>
      <c r="T21" s="233">
        <v>311.117</v>
      </c>
      <c r="U21" s="230">
        <v>101.36</v>
      </c>
      <c r="V21" s="229"/>
      <c r="W21" s="281"/>
      <c r="X21" s="229">
        <f t="shared" si="13"/>
        <v>412.47700000000003</v>
      </c>
      <c r="Y21" s="228">
        <f t="shared" si="14"/>
        <v>0.10388458023114011</v>
      </c>
    </row>
    <row r="22" spans="1:25" ht="19.5" customHeight="1">
      <c r="A22" s="235" t="s">
        <v>229</v>
      </c>
      <c r="B22" s="233">
        <v>104.74</v>
      </c>
      <c r="C22" s="230">
        <v>132.951</v>
      </c>
      <c r="D22" s="229">
        <v>0</v>
      </c>
      <c r="E22" s="281">
        <v>0</v>
      </c>
      <c r="F22" s="229">
        <f t="shared" si="7"/>
        <v>237.69099999999997</v>
      </c>
      <c r="G22" s="232">
        <f t="shared" si="8"/>
        <v>0.00490416279944586</v>
      </c>
      <c r="H22" s="233">
        <v>68.828</v>
      </c>
      <c r="I22" s="230">
        <v>76.18400000000001</v>
      </c>
      <c r="J22" s="229"/>
      <c r="K22" s="281"/>
      <c r="L22" s="229">
        <f t="shared" si="9"/>
        <v>145.012</v>
      </c>
      <c r="M22" s="405">
        <f t="shared" si="10"/>
        <v>0.6391126251620554</v>
      </c>
      <c r="N22" s="410">
        <v>104.74</v>
      </c>
      <c r="O22" s="230">
        <v>132.951</v>
      </c>
      <c r="P22" s="229"/>
      <c r="Q22" s="281"/>
      <c r="R22" s="229">
        <f t="shared" si="11"/>
        <v>237.69099999999997</v>
      </c>
      <c r="S22" s="425">
        <f t="shared" si="12"/>
        <v>0.00490416279944586</v>
      </c>
      <c r="T22" s="233">
        <v>68.828</v>
      </c>
      <c r="U22" s="230">
        <v>76.18400000000001</v>
      </c>
      <c r="V22" s="229"/>
      <c r="W22" s="281"/>
      <c r="X22" s="229">
        <f t="shared" si="13"/>
        <v>145.012</v>
      </c>
      <c r="Y22" s="228">
        <f t="shared" si="14"/>
        <v>0.6391126251620554</v>
      </c>
    </row>
    <row r="23" spans="1:25" ht="19.5" customHeight="1">
      <c r="A23" s="235" t="s">
        <v>246</v>
      </c>
      <c r="B23" s="233">
        <v>67.747</v>
      </c>
      <c r="C23" s="230">
        <v>161.5</v>
      </c>
      <c r="D23" s="229">
        <v>0</v>
      </c>
      <c r="E23" s="281">
        <v>0</v>
      </c>
      <c r="F23" s="229">
        <f>SUM(B23:E23)</f>
        <v>229.247</v>
      </c>
      <c r="G23" s="232">
        <f t="shared" si="8"/>
        <v>0.004729941854275363</v>
      </c>
      <c r="H23" s="233">
        <v>108.141</v>
      </c>
      <c r="I23" s="230">
        <v>82.579</v>
      </c>
      <c r="J23" s="229"/>
      <c r="K23" s="281"/>
      <c r="L23" s="229">
        <f>SUM(H23:K23)</f>
        <v>190.72</v>
      </c>
      <c r="M23" s="405">
        <f>IF(ISERROR(F23/L23-1),"         /0",(F23/L23-1))</f>
        <v>0.20200817953020134</v>
      </c>
      <c r="N23" s="410">
        <v>67.747</v>
      </c>
      <c r="O23" s="230">
        <v>161.5</v>
      </c>
      <c r="P23" s="229"/>
      <c r="Q23" s="281"/>
      <c r="R23" s="229">
        <f>SUM(N23:Q23)</f>
        <v>229.247</v>
      </c>
      <c r="S23" s="425">
        <f t="shared" si="12"/>
        <v>0.004729941854275363</v>
      </c>
      <c r="T23" s="233">
        <v>108.141</v>
      </c>
      <c r="U23" s="230">
        <v>82.579</v>
      </c>
      <c r="V23" s="229"/>
      <c r="W23" s="281"/>
      <c r="X23" s="229">
        <f>SUM(T23:W23)</f>
        <v>190.72</v>
      </c>
      <c r="Y23" s="228">
        <f>IF(ISERROR(R23/X23-1),"         /0",IF(R23/X23&gt;5,"  *  ",(R23/X23-1)))</f>
        <v>0.20200817953020134</v>
      </c>
    </row>
    <row r="24" spans="1:25" ht="19.5" customHeight="1">
      <c r="A24" s="235" t="s">
        <v>265</v>
      </c>
      <c r="B24" s="233">
        <v>0</v>
      </c>
      <c r="C24" s="230">
        <v>0</v>
      </c>
      <c r="D24" s="229">
        <v>180.388</v>
      </c>
      <c r="E24" s="281">
        <v>0</v>
      </c>
      <c r="F24" s="229">
        <f t="shared" si="7"/>
        <v>180.388</v>
      </c>
      <c r="G24" s="232">
        <f t="shared" si="8"/>
        <v>0.0037218578703713642</v>
      </c>
      <c r="H24" s="233"/>
      <c r="I24" s="230"/>
      <c r="J24" s="229">
        <v>145.737</v>
      </c>
      <c r="K24" s="281"/>
      <c r="L24" s="229">
        <f t="shared" si="9"/>
        <v>145.737</v>
      </c>
      <c r="M24" s="405">
        <f t="shared" si="10"/>
        <v>0.23776391719330037</v>
      </c>
      <c r="N24" s="410"/>
      <c r="O24" s="230"/>
      <c r="P24" s="229">
        <v>180.388</v>
      </c>
      <c r="Q24" s="281"/>
      <c r="R24" s="229">
        <f t="shared" si="11"/>
        <v>180.388</v>
      </c>
      <c r="S24" s="425">
        <f t="shared" si="12"/>
        <v>0.0037218578703713642</v>
      </c>
      <c r="T24" s="233"/>
      <c r="U24" s="230"/>
      <c r="V24" s="229">
        <v>145.737</v>
      </c>
      <c r="W24" s="281"/>
      <c r="X24" s="229">
        <f t="shared" si="13"/>
        <v>145.737</v>
      </c>
      <c r="Y24" s="228">
        <f t="shared" si="14"/>
        <v>0.23776391719330037</v>
      </c>
    </row>
    <row r="25" spans="1:25" ht="19.5" customHeight="1">
      <c r="A25" s="235" t="s">
        <v>261</v>
      </c>
      <c r="B25" s="233">
        <v>70.061</v>
      </c>
      <c r="C25" s="230">
        <v>0</v>
      </c>
      <c r="D25" s="229">
        <v>0</v>
      </c>
      <c r="E25" s="281">
        <v>0</v>
      </c>
      <c r="F25" s="229">
        <f t="shared" si="7"/>
        <v>70.061</v>
      </c>
      <c r="G25" s="232">
        <f t="shared" si="8"/>
        <v>0.001445534538085062</v>
      </c>
      <c r="H25" s="233"/>
      <c r="I25" s="230"/>
      <c r="J25" s="229"/>
      <c r="K25" s="281"/>
      <c r="L25" s="229">
        <f t="shared" si="9"/>
        <v>0</v>
      </c>
      <c r="M25" s="405" t="str">
        <f t="shared" si="10"/>
        <v>         /0</v>
      </c>
      <c r="N25" s="410">
        <v>70.061</v>
      </c>
      <c r="O25" s="230"/>
      <c r="P25" s="229"/>
      <c r="Q25" s="281"/>
      <c r="R25" s="229">
        <f t="shared" si="11"/>
        <v>70.061</v>
      </c>
      <c r="S25" s="425">
        <f t="shared" si="12"/>
        <v>0.001445534538085062</v>
      </c>
      <c r="T25" s="233"/>
      <c r="U25" s="230"/>
      <c r="V25" s="229"/>
      <c r="W25" s="281"/>
      <c r="X25" s="229">
        <f t="shared" si="13"/>
        <v>0</v>
      </c>
      <c r="Y25" s="228" t="str">
        <f t="shared" si="14"/>
        <v>         /0</v>
      </c>
    </row>
    <row r="26" spans="1:25" ht="19.5" customHeight="1">
      <c r="A26" s="235" t="s">
        <v>399</v>
      </c>
      <c r="B26" s="233">
        <v>69.7</v>
      </c>
      <c r="C26" s="230">
        <v>0</v>
      </c>
      <c r="D26" s="229">
        <v>0</v>
      </c>
      <c r="E26" s="281">
        <v>0</v>
      </c>
      <c r="F26" s="229">
        <f t="shared" si="0"/>
        <v>69.7</v>
      </c>
      <c r="G26" s="232">
        <f t="shared" si="1"/>
        <v>0.001438086200661264</v>
      </c>
      <c r="H26" s="233"/>
      <c r="I26" s="230"/>
      <c r="J26" s="229"/>
      <c r="K26" s="281"/>
      <c r="L26" s="229">
        <f t="shared" si="2"/>
        <v>0</v>
      </c>
      <c r="M26" s="405" t="str">
        <f t="shared" si="3"/>
        <v>         /0</v>
      </c>
      <c r="N26" s="410">
        <v>69.7</v>
      </c>
      <c r="O26" s="230">
        <v>0</v>
      </c>
      <c r="P26" s="229"/>
      <c r="Q26" s="281"/>
      <c r="R26" s="229">
        <f t="shared" si="4"/>
        <v>69.7</v>
      </c>
      <c r="S26" s="425">
        <f t="shared" si="5"/>
        <v>0.001438086200661264</v>
      </c>
      <c r="T26" s="233"/>
      <c r="U26" s="230"/>
      <c r="V26" s="229"/>
      <c r="W26" s="281"/>
      <c r="X26" s="229">
        <f t="shared" si="6"/>
        <v>0</v>
      </c>
      <c r="Y26" s="228" t="str">
        <f>IF(ISERROR(R26/X26-1),"         /0",IF(R26/X26&gt;5,"  *  ",(R26/X26-1)))</f>
        <v>         /0</v>
      </c>
    </row>
    <row r="27" spans="1:25" ht="19.5" customHeight="1">
      <c r="A27" s="235" t="s">
        <v>241</v>
      </c>
      <c r="B27" s="233">
        <v>51.138999999999996</v>
      </c>
      <c r="C27" s="230">
        <v>2.33</v>
      </c>
      <c r="D27" s="229">
        <v>0</v>
      </c>
      <c r="E27" s="281">
        <v>0</v>
      </c>
      <c r="F27" s="229">
        <f t="shared" si="0"/>
        <v>53.468999999999994</v>
      </c>
      <c r="G27" s="232">
        <f t="shared" si="1"/>
        <v>0.0011031998717813073</v>
      </c>
      <c r="H27" s="233">
        <v>40.341</v>
      </c>
      <c r="I27" s="230">
        <v>0.264</v>
      </c>
      <c r="J27" s="229"/>
      <c r="K27" s="281"/>
      <c r="L27" s="229">
        <f t="shared" si="2"/>
        <v>40.605000000000004</v>
      </c>
      <c r="M27" s="405">
        <f t="shared" si="3"/>
        <v>0.31680827484299945</v>
      </c>
      <c r="N27" s="410">
        <v>51.138999999999996</v>
      </c>
      <c r="O27" s="230">
        <v>2.33</v>
      </c>
      <c r="P27" s="229"/>
      <c r="Q27" s="281"/>
      <c r="R27" s="229">
        <f t="shared" si="4"/>
        <v>53.468999999999994</v>
      </c>
      <c r="S27" s="425">
        <f t="shared" si="5"/>
        <v>0.0011031998717813073</v>
      </c>
      <c r="T27" s="233">
        <v>40.341</v>
      </c>
      <c r="U27" s="230">
        <v>0.264</v>
      </c>
      <c r="V27" s="229"/>
      <c r="W27" s="281"/>
      <c r="X27" s="229">
        <f t="shared" si="6"/>
        <v>40.605000000000004</v>
      </c>
      <c r="Y27" s="228">
        <f>IF(ISERROR(R27/X27-1),"         /0",IF(R27/X27&gt;5,"  *  ",(R27/X27-1)))</f>
        <v>0.31680827484299945</v>
      </c>
    </row>
    <row r="28" spans="1:25" ht="19.5" customHeight="1" thickBot="1">
      <c r="A28" s="235" t="s">
        <v>218</v>
      </c>
      <c r="B28" s="233">
        <v>55.704</v>
      </c>
      <c r="C28" s="230">
        <v>20.987000000000002</v>
      </c>
      <c r="D28" s="229">
        <v>0</v>
      </c>
      <c r="E28" s="281">
        <v>47.321999999999996</v>
      </c>
      <c r="F28" s="229">
        <f t="shared" si="0"/>
        <v>124.013</v>
      </c>
      <c r="G28" s="232">
        <f t="shared" si="1"/>
        <v>0.0025586999139541656</v>
      </c>
      <c r="H28" s="233">
        <v>83.036</v>
      </c>
      <c r="I28" s="230">
        <v>36.762</v>
      </c>
      <c r="J28" s="229">
        <v>46.099999999999994</v>
      </c>
      <c r="K28" s="281">
        <v>37.300000000000004</v>
      </c>
      <c r="L28" s="229">
        <f t="shared" si="2"/>
        <v>203.198</v>
      </c>
      <c r="M28" s="405">
        <f t="shared" si="3"/>
        <v>-0.38969379619878153</v>
      </c>
      <c r="N28" s="410">
        <v>55.704</v>
      </c>
      <c r="O28" s="230">
        <v>20.987000000000002</v>
      </c>
      <c r="P28" s="229">
        <v>0</v>
      </c>
      <c r="Q28" s="281">
        <v>47.321999999999996</v>
      </c>
      <c r="R28" s="229">
        <f t="shared" si="4"/>
        <v>124.013</v>
      </c>
      <c r="S28" s="425">
        <f t="shared" si="5"/>
        <v>0.0025586999139541656</v>
      </c>
      <c r="T28" s="233">
        <v>83.036</v>
      </c>
      <c r="U28" s="230">
        <v>36.762</v>
      </c>
      <c r="V28" s="229">
        <v>46.099999999999994</v>
      </c>
      <c r="W28" s="281">
        <v>37.300000000000004</v>
      </c>
      <c r="X28" s="229">
        <f t="shared" si="6"/>
        <v>203.198</v>
      </c>
      <c r="Y28" s="228">
        <f>IF(ISERROR(R28/X28-1),"         /0",IF(R28/X28&gt;5,"  *  ",(R28/X28-1)))</f>
        <v>-0.38969379619878153</v>
      </c>
    </row>
    <row r="29" spans="1:25" s="236" customFormat="1" ht="19.5" customHeight="1">
      <c r="A29" s="243" t="s">
        <v>60</v>
      </c>
      <c r="B29" s="240">
        <f>SUM(B30:B41)</f>
        <v>3045.091</v>
      </c>
      <c r="C29" s="239">
        <f>SUM(C30:C41)</f>
        <v>5089.69</v>
      </c>
      <c r="D29" s="238">
        <f>SUM(D30:D41)</f>
        <v>75.844</v>
      </c>
      <c r="E29" s="310">
        <f>SUM(E30:E41)</f>
        <v>481.214</v>
      </c>
      <c r="F29" s="238">
        <f t="shared" si="0"/>
        <v>8691.838999999998</v>
      </c>
      <c r="G29" s="241">
        <f t="shared" si="1"/>
        <v>0.17933448671835578</v>
      </c>
      <c r="H29" s="240">
        <f>SUM(H30:H41)</f>
        <v>2653.9900000000002</v>
      </c>
      <c r="I29" s="239">
        <f>SUM(I30:I41)</f>
        <v>3741.7219999999998</v>
      </c>
      <c r="J29" s="238">
        <f>SUM(J30:J41)</f>
        <v>0</v>
      </c>
      <c r="K29" s="310">
        <f>SUM(K30:K41)</f>
        <v>285.718</v>
      </c>
      <c r="L29" s="238">
        <f t="shared" si="2"/>
        <v>6681.429999999999</v>
      </c>
      <c r="M29" s="404">
        <f t="shared" si="3"/>
        <v>0.30089501798267726</v>
      </c>
      <c r="N29" s="409">
        <f>SUM(N30:N41)</f>
        <v>3045.091</v>
      </c>
      <c r="O29" s="239">
        <f>SUM(O30:O41)</f>
        <v>5089.69</v>
      </c>
      <c r="P29" s="238">
        <f>SUM(P30:P41)</f>
        <v>75.844</v>
      </c>
      <c r="Q29" s="310">
        <f>SUM(Q30:Q41)</f>
        <v>481.214</v>
      </c>
      <c r="R29" s="238">
        <f t="shared" si="4"/>
        <v>8691.838999999998</v>
      </c>
      <c r="S29" s="424">
        <f t="shared" si="5"/>
        <v>0.17933448671835578</v>
      </c>
      <c r="T29" s="240">
        <f>SUM(T30:T41)</f>
        <v>2653.9900000000002</v>
      </c>
      <c r="U29" s="239">
        <f>SUM(U30:U41)</f>
        <v>3741.7219999999998</v>
      </c>
      <c r="V29" s="238">
        <f>SUM(V30:V41)</f>
        <v>0</v>
      </c>
      <c r="W29" s="310">
        <f>SUM(W30:W41)</f>
        <v>285.718</v>
      </c>
      <c r="X29" s="238">
        <f t="shared" si="6"/>
        <v>6681.429999999999</v>
      </c>
      <c r="Y29" s="237">
        <f>IF(ISERROR(R29/X29-1),"         /0",IF(R29/X29&gt;5,"  *  ",(R29/X29-1)))</f>
        <v>0.30089501798267726</v>
      </c>
    </row>
    <row r="30" spans="1:25" ht="19.5" customHeight="1">
      <c r="A30" s="250" t="s">
        <v>203</v>
      </c>
      <c r="B30" s="247">
        <v>1108.4869999999999</v>
      </c>
      <c r="C30" s="245">
        <v>759.771</v>
      </c>
      <c r="D30" s="246">
        <v>0</v>
      </c>
      <c r="E30" s="293">
        <v>0</v>
      </c>
      <c r="F30" s="246">
        <f t="shared" si="0"/>
        <v>1868.2579999999998</v>
      </c>
      <c r="G30" s="248">
        <f t="shared" si="1"/>
        <v>0.03854685866678639</v>
      </c>
      <c r="H30" s="247">
        <v>753.782</v>
      </c>
      <c r="I30" s="245">
        <v>561.742</v>
      </c>
      <c r="J30" s="246">
        <v>0</v>
      </c>
      <c r="K30" s="245"/>
      <c r="L30" s="246">
        <f t="shared" si="2"/>
        <v>1315.524</v>
      </c>
      <c r="M30" s="406">
        <f t="shared" si="3"/>
        <v>0.42016261200859883</v>
      </c>
      <c r="N30" s="411">
        <v>1108.4869999999999</v>
      </c>
      <c r="O30" s="245">
        <v>759.771</v>
      </c>
      <c r="P30" s="246">
        <v>0</v>
      </c>
      <c r="Q30" s="245">
        <v>0</v>
      </c>
      <c r="R30" s="246">
        <f t="shared" si="4"/>
        <v>1868.2579999999998</v>
      </c>
      <c r="S30" s="426">
        <f t="shared" si="5"/>
        <v>0.03854685866678639</v>
      </c>
      <c r="T30" s="247">
        <v>753.782</v>
      </c>
      <c r="U30" s="245">
        <v>561.742</v>
      </c>
      <c r="V30" s="246">
        <v>0</v>
      </c>
      <c r="W30" s="293"/>
      <c r="X30" s="246">
        <f t="shared" si="6"/>
        <v>1315.524</v>
      </c>
      <c r="Y30" s="244">
        <f>IF(ISERROR(R30/X30-1),"         /0",IF(R30/X30&gt;5,"  *  ",(R30/X30-1)))</f>
        <v>0.42016261200859883</v>
      </c>
    </row>
    <row r="31" spans="1:25" ht="19.5" customHeight="1">
      <c r="A31" s="250" t="s">
        <v>225</v>
      </c>
      <c r="B31" s="247">
        <v>698.1039999999999</v>
      </c>
      <c r="C31" s="245">
        <v>1080.334</v>
      </c>
      <c r="D31" s="246">
        <v>0</v>
      </c>
      <c r="E31" s="293">
        <v>0</v>
      </c>
      <c r="F31" s="246">
        <f t="shared" si="0"/>
        <v>1778.438</v>
      </c>
      <c r="G31" s="248">
        <f t="shared" si="1"/>
        <v>0.036693646291701826</v>
      </c>
      <c r="H31" s="247">
        <v>1054.4139999999998</v>
      </c>
      <c r="I31" s="245">
        <v>1048.633</v>
      </c>
      <c r="J31" s="246"/>
      <c r="K31" s="245"/>
      <c r="L31" s="246">
        <f t="shared" si="2"/>
        <v>2103.0469999999996</v>
      </c>
      <c r="M31" s="406">
        <f t="shared" si="3"/>
        <v>-0.15435175723604821</v>
      </c>
      <c r="N31" s="411">
        <v>698.1039999999999</v>
      </c>
      <c r="O31" s="245">
        <v>1080.334</v>
      </c>
      <c r="P31" s="246"/>
      <c r="Q31" s="245"/>
      <c r="R31" s="246">
        <f t="shared" si="4"/>
        <v>1778.438</v>
      </c>
      <c r="S31" s="426">
        <f t="shared" si="5"/>
        <v>0.036693646291701826</v>
      </c>
      <c r="T31" s="247">
        <v>1054.4139999999998</v>
      </c>
      <c r="U31" s="245">
        <v>1048.633</v>
      </c>
      <c r="V31" s="246"/>
      <c r="W31" s="245"/>
      <c r="X31" s="246">
        <f t="shared" si="6"/>
        <v>2103.0469999999996</v>
      </c>
      <c r="Y31" s="244">
        <f>IF(ISERROR(R31/X31-1),"         /0",IF(R31/X31&gt;5,"  *  ",(R31/X31-1)))</f>
        <v>-0.15435175723604821</v>
      </c>
    </row>
    <row r="32" spans="1:25" ht="19.5" customHeight="1">
      <c r="A32" s="250" t="s">
        <v>252</v>
      </c>
      <c r="B32" s="247">
        <v>0</v>
      </c>
      <c r="C32" s="245">
        <v>1454.2379999999998</v>
      </c>
      <c r="D32" s="246">
        <v>0</v>
      </c>
      <c r="E32" s="293">
        <v>0</v>
      </c>
      <c r="F32" s="246">
        <f t="shared" si="0"/>
        <v>1454.2379999999998</v>
      </c>
      <c r="G32" s="248">
        <f t="shared" si="1"/>
        <v>0.030004585369831204</v>
      </c>
      <c r="H32" s="247">
        <v>8.034</v>
      </c>
      <c r="I32" s="245">
        <v>838.485</v>
      </c>
      <c r="J32" s="246"/>
      <c r="K32" s="245"/>
      <c r="L32" s="246">
        <f t="shared" si="2"/>
        <v>846.519</v>
      </c>
      <c r="M32" s="406">
        <f t="shared" si="3"/>
        <v>0.7179035556201336</v>
      </c>
      <c r="N32" s="411">
        <v>0</v>
      </c>
      <c r="O32" s="245">
        <v>1454.2379999999998</v>
      </c>
      <c r="P32" s="246"/>
      <c r="Q32" s="245"/>
      <c r="R32" s="246">
        <f t="shared" si="4"/>
        <v>1454.2379999999998</v>
      </c>
      <c r="S32" s="426">
        <f t="shared" si="5"/>
        <v>0.030004585369831204</v>
      </c>
      <c r="T32" s="247">
        <v>8.034</v>
      </c>
      <c r="U32" s="245">
        <v>838.485</v>
      </c>
      <c r="V32" s="246"/>
      <c r="W32" s="245"/>
      <c r="X32" s="246">
        <f t="shared" si="6"/>
        <v>846.519</v>
      </c>
      <c r="Y32" s="244">
        <f>IF(ISERROR(R32/X32-1),"         /0",IF(R32/X32&gt;5,"  *  ",(R32/X32-1)))</f>
        <v>0.7179035556201336</v>
      </c>
    </row>
    <row r="33" spans="1:25" ht="19.5" customHeight="1">
      <c r="A33" s="250" t="s">
        <v>232</v>
      </c>
      <c r="B33" s="247">
        <v>443.62100000000004</v>
      </c>
      <c r="C33" s="245">
        <v>263.757</v>
      </c>
      <c r="D33" s="246">
        <v>0</v>
      </c>
      <c r="E33" s="293">
        <v>0</v>
      </c>
      <c r="F33" s="246">
        <f aca="true" t="shared" si="15" ref="F33:F39">SUM(B33:E33)</f>
        <v>707.378</v>
      </c>
      <c r="G33" s="248">
        <f aca="true" t="shared" si="16" ref="G33:G39">F33/$F$9</f>
        <v>0.014594986233161602</v>
      </c>
      <c r="H33" s="247">
        <v>81.486</v>
      </c>
      <c r="I33" s="245">
        <v>54.019000000000005</v>
      </c>
      <c r="J33" s="246"/>
      <c r="K33" s="245"/>
      <c r="L33" s="246">
        <f aca="true" t="shared" si="17" ref="L33:L39">SUM(H33:K33)</f>
        <v>135.505</v>
      </c>
      <c r="M33" s="406">
        <f aca="true" t="shared" si="18" ref="M33:M39">IF(ISERROR(F33/L33-1),"         /0",(F33/L33-1))</f>
        <v>4.220309213682152</v>
      </c>
      <c r="N33" s="411">
        <v>443.62100000000004</v>
      </c>
      <c r="O33" s="245">
        <v>263.757</v>
      </c>
      <c r="P33" s="246"/>
      <c r="Q33" s="245"/>
      <c r="R33" s="246">
        <f aca="true" t="shared" si="19" ref="R33:R39">SUM(N33:Q33)</f>
        <v>707.378</v>
      </c>
      <c r="S33" s="426">
        <f aca="true" t="shared" si="20" ref="S33:S39">R33/$R$9</f>
        <v>0.014594986233161602</v>
      </c>
      <c r="T33" s="247">
        <v>81.486</v>
      </c>
      <c r="U33" s="245">
        <v>54.019000000000005</v>
      </c>
      <c r="V33" s="246"/>
      <c r="W33" s="245"/>
      <c r="X33" s="246">
        <f aca="true" t="shared" si="21" ref="X33:X39">SUM(T33:W33)</f>
        <v>135.505</v>
      </c>
      <c r="Y33" s="244" t="str">
        <f aca="true" t="shared" si="22" ref="Y33:Y39">IF(ISERROR(R33/X33-1),"         /0",IF(R33/X33&gt;5,"  *  ",(R33/X33-1)))</f>
        <v>  *  </v>
      </c>
    </row>
    <row r="34" spans="1:25" ht="19.5" customHeight="1">
      <c r="A34" s="250" t="s">
        <v>242</v>
      </c>
      <c r="B34" s="247">
        <v>198.913</v>
      </c>
      <c r="C34" s="245">
        <v>454.821</v>
      </c>
      <c r="D34" s="246">
        <v>0</v>
      </c>
      <c r="E34" s="293">
        <v>0</v>
      </c>
      <c r="F34" s="246">
        <f t="shared" si="15"/>
        <v>653.734</v>
      </c>
      <c r="G34" s="248">
        <f t="shared" si="16"/>
        <v>0.013488175671493411</v>
      </c>
      <c r="H34" s="247">
        <v>77.405</v>
      </c>
      <c r="I34" s="245">
        <v>126.209</v>
      </c>
      <c r="J34" s="246"/>
      <c r="K34" s="245"/>
      <c r="L34" s="246">
        <f t="shared" si="17"/>
        <v>203.614</v>
      </c>
      <c r="M34" s="406">
        <f t="shared" si="18"/>
        <v>2.2106534914102176</v>
      </c>
      <c r="N34" s="411">
        <v>198.913</v>
      </c>
      <c r="O34" s="245">
        <v>454.821</v>
      </c>
      <c r="P34" s="246"/>
      <c r="Q34" s="245"/>
      <c r="R34" s="246">
        <f t="shared" si="19"/>
        <v>653.734</v>
      </c>
      <c r="S34" s="426">
        <f t="shared" si="20"/>
        <v>0.013488175671493411</v>
      </c>
      <c r="T34" s="247">
        <v>77.405</v>
      </c>
      <c r="U34" s="245">
        <v>126.209</v>
      </c>
      <c r="V34" s="246"/>
      <c r="W34" s="245"/>
      <c r="X34" s="246">
        <f t="shared" si="21"/>
        <v>203.614</v>
      </c>
      <c r="Y34" s="244">
        <f t="shared" si="22"/>
        <v>2.2106534914102176</v>
      </c>
    </row>
    <row r="35" spans="1:25" ht="19.5" customHeight="1">
      <c r="A35" s="250" t="s">
        <v>230</v>
      </c>
      <c r="B35" s="247">
        <v>65.906</v>
      </c>
      <c r="C35" s="245">
        <v>265.68199999999996</v>
      </c>
      <c r="D35" s="246">
        <v>0</v>
      </c>
      <c r="E35" s="293">
        <v>0</v>
      </c>
      <c r="F35" s="246">
        <f t="shared" si="15"/>
        <v>331.58799999999997</v>
      </c>
      <c r="G35" s="248">
        <f t="shared" si="16"/>
        <v>0.006841493932637979</v>
      </c>
      <c r="H35" s="247">
        <v>99.19200000000001</v>
      </c>
      <c r="I35" s="245">
        <v>172.477</v>
      </c>
      <c r="J35" s="246"/>
      <c r="K35" s="245"/>
      <c r="L35" s="246">
        <f t="shared" si="17"/>
        <v>271.669</v>
      </c>
      <c r="M35" s="406">
        <f t="shared" si="18"/>
        <v>0.22055884182589836</v>
      </c>
      <c r="N35" s="411">
        <v>65.906</v>
      </c>
      <c r="O35" s="245">
        <v>265.68199999999996</v>
      </c>
      <c r="P35" s="246"/>
      <c r="Q35" s="245"/>
      <c r="R35" s="246">
        <f t="shared" si="19"/>
        <v>331.58799999999997</v>
      </c>
      <c r="S35" s="426">
        <f t="shared" si="20"/>
        <v>0.006841493932637979</v>
      </c>
      <c r="T35" s="247">
        <v>99.19200000000001</v>
      </c>
      <c r="U35" s="245">
        <v>172.477</v>
      </c>
      <c r="V35" s="246"/>
      <c r="W35" s="245"/>
      <c r="X35" s="246">
        <f t="shared" si="21"/>
        <v>271.669</v>
      </c>
      <c r="Y35" s="244">
        <f t="shared" si="22"/>
        <v>0.22055884182589836</v>
      </c>
    </row>
    <row r="36" spans="1:25" ht="19.5" customHeight="1">
      <c r="A36" s="250" t="s">
        <v>220</v>
      </c>
      <c r="B36" s="247">
        <v>169.433</v>
      </c>
      <c r="C36" s="245">
        <v>155.119</v>
      </c>
      <c r="D36" s="246">
        <v>0</v>
      </c>
      <c r="E36" s="293">
        <v>0</v>
      </c>
      <c r="F36" s="246">
        <f t="shared" si="15"/>
        <v>324.552</v>
      </c>
      <c r="G36" s="248">
        <f t="shared" si="16"/>
        <v>0.006696323566671658</v>
      </c>
      <c r="H36" s="247">
        <v>164.575</v>
      </c>
      <c r="I36" s="245">
        <v>132.705</v>
      </c>
      <c r="J36" s="246"/>
      <c r="K36" s="245"/>
      <c r="L36" s="246">
        <f t="shared" si="17"/>
        <v>297.28</v>
      </c>
      <c r="M36" s="406">
        <f t="shared" si="18"/>
        <v>0.09173842841765345</v>
      </c>
      <c r="N36" s="411">
        <v>169.433</v>
      </c>
      <c r="O36" s="245">
        <v>155.119</v>
      </c>
      <c r="P36" s="246"/>
      <c r="Q36" s="245"/>
      <c r="R36" s="246">
        <f t="shared" si="19"/>
        <v>324.552</v>
      </c>
      <c r="S36" s="426">
        <f t="shared" si="20"/>
        <v>0.006696323566671658</v>
      </c>
      <c r="T36" s="247">
        <v>164.575</v>
      </c>
      <c r="U36" s="245">
        <v>132.705</v>
      </c>
      <c r="V36" s="246"/>
      <c r="W36" s="245"/>
      <c r="X36" s="246">
        <f t="shared" si="21"/>
        <v>297.28</v>
      </c>
      <c r="Y36" s="244">
        <f t="shared" si="22"/>
        <v>0.09173842841765345</v>
      </c>
    </row>
    <row r="37" spans="1:25" ht="19.5" customHeight="1">
      <c r="A37" s="250" t="s">
        <v>260</v>
      </c>
      <c r="B37" s="247">
        <v>163.814</v>
      </c>
      <c r="C37" s="245">
        <v>133.223</v>
      </c>
      <c r="D37" s="246">
        <v>0</v>
      </c>
      <c r="E37" s="293">
        <v>0</v>
      </c>
      <c r="F37" s="246">
        <f t="shared" si="15"/>
        <v>297.03700000000003</v>
      </c>
      <c r="G37" s="248">
        <f t="shared" si="16"/>
        <v>0.006128619953885508</v>
      </c>
      <c r="H37" s="247">
        <v>239.704</v>
      </c>
      <c r="I37" s="245">
        <v>108.127</v>
      </c>
      <c r="J37" s="246"/>
      <c r="K37" s="245"/>
      <c r="L37" s="246">
        <f t="shared" si="17"/>
        <v>347.831</v>
      </c>
      <c r="M37" s="406">
        <f t="shared" si="18"/>
        <v>-0.14603068731654156</v>
      </c>
      <c r="N37" s="411">
        <v>163.814</v>
      </c>
      <c r="O37" s="245">
        <v>133.223</v>
      </c>
      <c r="P37" s="246"/>
      <c r="Q37" s="245"/>
      <c r="R37" s="246">
        <f t="shared" si="19"/>
        <v>297.03700000000003</v>
      </c>
      <c r="S37" s="426">
        <f t="shared" si="20"/>
        <v>0.006128619953885508</v>
      </c>
      <c r="T37" s="247">
        <v>239.704</v>
      </c>
      <c r="U37" s="245">
        <v>108.127</v>
      </c>
      <c r="V37" s="246"/>
      <c r="W37" s="245"/>
      <c r="X37" s="246">
        <f t="shared" si="21"/>
        <v>347.831</v>
      </c>
      <c r="Y37" s="244">
        <f t="shared" si="22"/>
        <v>-0.14603068731654156</v>
      </c>
    </row>
    <row r="38" spans="1:25" ht="19.5" customHeight="1">
      <c r="A38" s="250" t="s">
        <v>254</v>
      </c>
      <c r="B38" s="247">
        <v>0</v>
      </c>
      <c r="C38" s="245">
        <v>237.23600000000002</v>
      </c>
      <c r="D38" s="246">
        <v>0</v>
      </c>
      <c r="E38" s="293">
        <v>0</v>
      </c>
      <c r="F38" s="246">
        <f t="shared" si="15"/>
        <v>237.23600000000002</v>
      </c>
      <c r="G38" s="248">
        <f t="shared" si="16"/>
        <v>0.004894775005739966</v>
      </c>
      <c r="H38" s="247"/>
      <c r="I38" s="245">
        <v>205.744</v>
      </c>
      <c r="J38" s="246"/>
      <c r="K38" s="245"/>
      <c r="L38" s="246">
        <f t="shared" si="17"/>
        <v>205.744</v>
      </c>
      <c r="M38" s="406">
        <f t="shared" si="18"/>
        <v>0.15306400186639713</v>
      </c>
      <c r="N38" s="411"/>
      <c r="O38" s="245">
        <v>237.23600000000002</v>
      </c>
      <c r="P38" s="246"/>
      <c r="Q38" s="245"/>
      <c r="R38" s="246">
        <f t="shared" si="19"/>
        <v>237.23600000000002</v>
      </c>
      <c r="S38" s="426">
        <f t="shared" si="20"/>
        <v>0.004894775005739966</v>
      </c>
      <c r="T38" s="247"/>
      <c r="U38" s="245">
        <v>205.744</v>
      </c>
      <c r="V38" s="246"/>
      <c r="W38" s="245"/>
      <c r="X38" s="246">
        <f t="shared" si="21"/>
        <v>205.744</v>
      </c>
      <c r="Y38" s="244">
        <f t="shared" si="22"/>
        <v>0.15306400186639713</v>
      </c>
    </row>
    <row r="39" spans="1:25" ht="19.5" customHeight="1">
      <c r="A39" s="250" t="s">
        <v>255</v>
      </c>
      <c r="B39" s="247">
        <v>0</v>
      </c>
      <c r="C39" s="245">
        <v>0</v>
      </c>
      <c r="D39" s="246">
        <v>0</v>
      </c>
      <c r="E39" s="293">
        <v>203.60500000000002</v>
      </c>
      <c r="F39" s="246">
        <f t="shared" si="15"/>
        <v>203.60500000000002</v>
      </c>
      <c r="G39" s="248">
        <f t="shared" si="16"/>
        <v>0.004200882939535677</v>
      </c>
      <c r="H39" s="247"/>
      <c r="I39" s="245"/>
      <c r="J39" s="246"/>
      <c r="K39" s="245"/>
      <c r="L39" s="246">
        <f t="shared" si="17"/>
        <v>0</v>
      </c>
      <c r="M39" s="406" t="str">
        <f t="shared" si="18"/>
        <v>         /0</v>
      </c>
      <c r="N39" s="411"/>
      <c r="O39" s="245"/>
      <c r="P39" s="246"/>
      <c r="Q39" s="245">
        <v>203.60500000000002</v>
      </c>
      <c r="R39" s="246">
        <f t="shared" si="19"/>
        <v>203.60500000000002</v>
      </c>
      <c r="S39" s="426">
        <f t="shared" si="20"/>
        <v>0.004200882939535677</v>
      </c>
      <c r="T39" s="247"/>
      <c r="U39" s="245"/>
      <c r="V39" s="246"/>
      <c r="W39" s="245"/>
      <c r="X39" s="246">
        <f t="shared" si="21"/>
        <v>0</v>
      </c>
      <c r="Y39" s="244" t="str">
        <f t="shared" si="22"/>
        <v>         /0</v>
      </c>
    </row>
    <row r="40" spans="1:25" ht="19.5" customHeight="1">
      <c r="A40" s="250" t="s">
        <v>257</v>
      </c>
      <c r="B40" s="247">
        <v>0</v>
      </c>
      <c r="C40" s="245">
        <v>185.034</v>
      </c>
      <c r="D40" s="246">
        <v>0</v>
      </c>
      <c r="E40" s="293">
        <v>0</v>
      </c>
      <c r="F40" s="246">
        <f t="shared" si="0"/>
        <v>185.034</v>
      </c>
      <c r="G40" s="248">
        <f t="shared" si="1"/>
        <v>0.003817716528739689</v>
      </c>
      <c r="H40" s="247">
        <v>0</v>
      </c>
      <c r="I40" s="245">
        <v>249.11</v>
      </c>
      <c r="J40" s="246"/>
      <c r="K40" s="245"/>
      <c r="L40" s="246">
        <f t="shared" si="2"/>
        <v>249.11</v>
      </c>
      <c r="M40" s="406">
        <f t="shared" si="3"/>
        <v>-0.2572197021396171</v>
      </c>
      <c r="N40" s="411">
        <v>0</v>
      </c>
      <c r="O40" s="245">
        <v>185.034</v>
      </c>
      <c r="P40" s="246"/>
      <c r="Q40" s="245"/>
      <c r="R40" s="246">
        <f t="shared" si="4"/>
        <v>185.034</v>
      </c>
      <c r="S40" s="426">
        <f t="shared" si="5"/>
        <v>0.003817716528739689</v>
      </c>
      <c r="T40" s="247">
        <v>0</v>
      </c>
      <c r="U40" s="245">
        <v>249.11</v>
      </c>
      <c r="V40" s="246"/>
      <c r="W40" s="245"/>
      <c r="X40" s="246">
        <f t="shared" si="6"/>
        <v>249.11</v>
      </c>
      <c r="Y40" s="244">
        <f>IF(ISERROR(R40/X40-1),"         /0",IF(R40/X40&gt;5,"  *  ",(R40/X40-1)))</f>
        <v>-0.2572197021396171</v>
      </c>
    </row>
    <row r="41" spans="1:25" ht="19.5" customHeight="1" thickBot="1">
      <c r="A41" s="250" t="s">
        <v>218</v>
      </c>
      <c r="B41" s="247">
        <v>196.81300000000002</v>
      </c>
      <c r="C41" s="245">
        <v>100.47500000000001</v>
      </c>
      <c r="D41" s="246">
        <v>75.844</v>
      </c>
      <c r="E41" s="293">
        <v>277.609</v>
      </c>
      <c r="F41" s="246">
        <f t="shared" si="0"/>
        <v>650.741</v>
      </c>
      <c r="G41" s="248">
        <f t="shared" si="1"/>
        <v>0.013426422558170897</v>
      </c>
      <c r="H41" s="247">
        <v>175.39799999999997</v>
      </c>
      <c r="I41" s="245">
        <v>244.47100000000003</v>
      </c>
      <c r="J41" s="246">
        <v>0</v>
      </c>
      <c r="K41" s="245">
        <v>285.718</v>
      </c>
      <c r="L41" s="246">
        <f t="shared" si="2"/>
        <v>705.587</v>
      </c>
      <c r="M41" s="406">
        <f t="shared" si="3"/>
        <v>-0.07773102395594023</v>
      </c>
      <c r="N41" s="411">
        <v>196.81300000000002</v>
      </c>
      <c r="O41" s="245">
        <v>100.47500000000001</v>
      </c>
      <c r="P41" s="246">
        <v>75.844</v>
      </c>
      <c r="Q41" s="245">
        <v>277.609</v>
      </c>
      <c r="R41" s="246">
        <f t="shared" si="4"/>
        <v>650.741</v>
      </c>
      <c r="S41" s="426">
        <f t="shared" si="5"/>
        <v>0.013426422558170897</v>
      </c>
      <c r="T41" s="247">
        <v>175.39799999999997</v>
      </c>
      <c r="U41" s="245">
        <v>244.47100000000003</v>
      </c>
      <c r="V41" s="246">
        <v>0</v>
      </c>
      <c r="W41" s="245">
        <v>285.718</v>
      </c>
      <c r="X41" s="246">
        <f t="shared" si="6"/>
        <v>705.587</v>
      </c>
      <c r="Y41" s="244">
        <f>IF(ISERROR(R41/X41-1),"         /0",IF(R41/X41&gt;5,"  *  ",(R41/X41-1)))</f>
        <v>-0.07773102395594023</v>
      </c>
    </row>
    <row r="42" spans="1:25" s="236" customFormat="1" ht="19.5" customHeight="1">
      <c r="A42" s="243" t="s">
        <v>59</v>
      </c>
      <c r="B42" s="240">
        <f>SUM(B43:B50)</f>
        <v>1697.935</v>
      </c>
      <c r="C42" s="239">
        <f>SUM(C43:C50)</f>
        <v>1109.372</v>
      </c>
      <c r="D42" s="238">
        <f>SUM(D43:D50)</f>
        <v>466.835</v>
      </c>
      <c r="E42" s="239">
        <f>SUM(E43:E50)</f>
        <v>27.065</v>
      </c>
      <c r="F42" s="238">
        <f aca="true" t="shared" si="23" ref="F42:F65">SUM(B42:E42)</f>
        <v>3301.207</v>
      </c>
      <c r="G42" s="241">
        <f aca="true" t="shared" si="24" ref="G42:G65">F42/$F$9</f>
        <v>0.06811219845374991</v>
      </c>
      <c r="H42" s="240">
        <f>SUM(H43:H50)</f>
        <v>2258.641</v>
      </c>
      <c r="I42" s="239">
        <f>SUM(I43:I50)</f>
        <v>1160.35</v>
      </c>
      <c r="J42" s="238">
        <f>SUM(J43:J50)</f>
        <v>19.701</v>
      </c>
      <c r="K42" s="239">
        <f>SUM(K43:K50)</f>
        <v>24.38</v>
      </c>
      <c r="L42" s="238">
        <f aca="true" t="shared" si="25" ref="L42:L68">SUM(H42:K42)</f>
        <v>3463.072</v>
      </c>
      <c r="M42" s="404">
        <f t="shared" si="3"/>
        <v>-0.04674029301152283</v>
      </c>
      <c r="N42" s="409">
        <f>SUM(N43:N50)</f>
        <v>1697.935</v>
      </c>
      <c r="O42" s="239">
        <f>SUM(O43:O50)</f>
        <v>1109.372</v>
      </c>
      <c r="P42" s="238">
        <f>SUM(P43:P50)</f>
        <v>466.835</v>
      </c>
      <c r="Q42" s="239">
        <f>SUM(Q43:Q50)</f>
        <v>27.065</v>
      </c>
      <c r="R42" s="238">
        <f aca="true" t="shared" si="26" ref="R42:R65">SUM(N42:Q42)</f>
        <v>3301.207</v>
      </c>
      <c r="S42" s="424">
        <f aca="true" t="shared" si="27" ref="S42:S65">R42/$R$9</f>
        <v>0.06811219845374991</v>
      </c>
      <c r="T42" s="240">
        <f>SUM(T43:T50)</f>
        <v>2258.641</v>
      </c>
      <c r="U42" s="239">
        <f>SUM(U43:U50)</f>
        <v>1160.35</v>
      </c>
      <c r="V42" s="238">
        <f>SUM(V43:V50)</f>
        <v>19.701</v>
      </c>
      <c r="W42" s="239">
        <f>SUM(W43:W50)</f>
        <v>24.38</v>
      </c>
      <c r="X42" s="238">
        <f aca="true" t="shared" si="28" ref="X42:X65">SUM(T42:W42)</f>
        <v>3463.072</v>
      </c>
      <c r="Y42" s="237">
        <f aca="true" t="shared" si="29" ref="Y42:Y65">IF(ISERROR(R42/X42-1),"         /0",IF(R42/X42&gt;5,"  *  ",(R42/X42-1)))</f>
        <v>-0.04674029301152283</v>
      </c>
    </row>
    <row r="43" spans="1:25" ht="19.5" customHeight="1">
      <c r="A43" s="250" t="s">
        <v>257</v>
      </c>
      <c r="B43" s="247">
        <v>1133.191</v>
      </c>
      <c r="C43" s="245">
        <v>0</v>
      </c>
      <c r="D43" s="246">
        <v>0</v>
      </c>
      <c r="E43" s="245">
        <v>0</v>
      </c>
      <c r="F43" s="246">
        <f t="shared" si="23"/>
        <v>1133.191</v>
      </c>
      <c r="G43" s="248">
        <f t="shared" si="24"/>
        <v>0.0233805787634654</v>
      </c>
      <c r="H43" s="247">
        <v>1205.267</v>
      </c>
      <c r="I43" s="245"/>
      <c r="J43" s="246"/>
      <c r="K43" s="245"/>
      <c r="L43" s="246">
        <f t="shared" si="25"/>
        <v>1205.267</v>
      </c>
      <c r="M43" s="406">
        <f t="shared" si="3"/>
        <v>-0.05980085740338037</v>
      </c>
      <c r="N43" s="411">
        <v>1133.191</v>
      </c>
      <c r="O43" s="245"/>
      <c r="P43" s="246"/>
      <c r="Q43" s="245"/>
      <c r="R43" s="246">
        <f t="shared" si="26"/>
        <v>1133.191</v>
      </c>
      <c r="S43" s="426">
        <f t="shared" si="27"/>
        <v>0.0233805787634654</v>
      </c>
      <c r="T43" s="247">
        <v>1205.267</v>
      </c>
      <c r="U43" s="245"/>
      <c r="V43" s="246"/>
      <c r="W43" s="245"/>
      <c r="X43" s="229">
        <f t="shared" si="28"/>
        <v>1205.267</v>
      </c>
      <c r="Y43" s="244">
        <f t="shared" si="29"/>
        <v>-0.05980085740338037</v>
      </c>
    </row>
    <row r="44" spans="1:25" ht="19.5" customHeight="1">
      <c r="A44" s="250" t="s">
        <v>233</v>
      </c>
      <c r="B44" s="247">
        <v>218.71800000000002</v>
      </c>
      <c r="C44" s="245">
        <v>348.02500000000003</v>
      </c>
      <c r="D44" s="246">
        <v>0</v>
      </c>
      <c r="E44" s="245">
        <v>0</v>
      </c>
      <c r="F44" s="246">
        <f t="shared" si="23"/>
        <v>566.743</v>
      </c>
      <c r="G44" s="248">
        <f t="shared" si="24"/>
        <v>0.011693332677494502</v>
      </c>
      <c r="H44" s="247">
        <v>168.023</v>
      </c>
      <c r="I44" s="245">
        <v>433.95899999999995</v>
      </c>
      <c r="J44" s="246"/>
      <c r="K44" s="245"/>
      <c r="L44" s="246">
        <f t="shared" si="25"/>
        <v>601.982</v>
      </c>
      <c r="M44" s="406">
        <f t="shared" si="3"/>
        <v>-0.058538295164971554</v>
      </c>
      <c r="N44" s="411">
        <v>218.71800000000002</v>
      </c>
      <c r="O44" s="245">
        <v>348.02500000000003</v>
      </c>
      <c r="P44" s="246"/>
      <c r="Q44" s="245"/>
      <c r="R44" s="246">
        <f t="shared" si="26"/>
        <v>566.743</v>
      </c>
      <c r="S44" s="426">
        <f t="shared" si="27"/>
        <v>0.011693332677494502</v>
      </c>
      <c r="T44" s="247">
        <v>168.023</v>
      </c>
      <c r="U44" s="245">
        <v>433.95899999999995</v>
      </c>
      <c r="V44" s="246"/>
      <c r="W44" s="245"/>
      <c r="X44" s="229">
        <f t="shared" si="28"/>
        <v>601.982</v>
      </c>
      <c r="Y44" s="244">
        <f t="shared" si="29"/>
        <v>-0.058538295164971554</v>
      </c>
    </row>
    <row r="45" spans="1:25" ht="19.5" customHeight="1">
      <c r="A45" s="250" t="s">
        <v>262</v>
      </c>
      <c r="B45" s="247">
        <v>0</v>
      </c>
      <c r="C45" s="245">
        <v>0</v>
      </c>
      <c r="D45" s="246">
        <v>466.835</v>
      </c>
      <c r="E45" s="245">
        <v>20.079</v>
      </c>
      <c r="F45" s="246">
        <f t="shared" si="23"/>
        <v>486.914</v>
      </c>
      <c r="G45" s="248">
        <f t="shared" si="24"/>
        <v>0.010046259746180468</v>
      </c>
      <c r="H45" s="247"/>
      <c r="I45" s="245"/>
      <c r="J45" s="246"/>
      <c r="K45" s="245"/>
      <c r="L45" s="246">
        <f t="shared" si="25"/>
        <v>0</v>
      </c>
      <c r="M45" s="406" t="str">
        <f t="shared" si="3"/>
        <v>         /0</v>
      </c>
      <c r="N45" s="411"/>
      <c r="O45" s="245"/>
      <c r="P45" s="246">
        <v>466.835</v>
      </c>
      <c r="Q45" s="245">
        <v>20.079</v>
      </c>
      <c r="R45" s="246">
        <f t="shared" si="26"/>
        <v>486.914</v>
      </c>
      <c r="S45" s="426">
        <f t="shared" si="27"/>
        <v>0.010046259746180468</v>
      </c>
      <c r="T45" s="247"/>
      <c r="U45" s="245"/>
      <c r="V45" s="246"/>
      <c r="W45" s="245"/>
      <c r="X45" s="229">
        <f t="shared" si="28"/>
        <v>0</v>
      </c>
      <c r="Y45" s="244" t="str">
        <f t="shared" si="29"/>
        <v>         /0</v>
      </c>
    </row>
    <row r="46" spans="1:25" ht="19.5" customHeight="1">
      <c r="A46" s="250" t="s">
        <v>203</v>
      </c>
      <c r="B46" s="247">
        <v>38.78999999999999</v>
      </c>
      <c r="C46" s="245">
        <v>334.8419999999999</v>
      </c>
      <c r="D46" s="246">
        <v>0</v>
      </c>
      <c r="E46" s="245">
        <v>0</v>
      </c>
      <c r="F46" s="246">
        <f t="shared" si="23"/>
        <v>373.63199999999995</v>
      </c>
      <c r="G46" s="248">
        <f t="shared" si="24"/>
        <v>0.007708967336089947</v>
      </c>
      <c r="H46" s="247">
        <v>37.248999999999995</v>
      </c>
      <c r="I46" s="245">
        <v>248.821</v>
      </c>
      <c r="J46" s="246">
        <v>0</v>
      </c>
      <c r="K46" s="245"/>
      <c r="L46" s="246">
        <f t="shared" si="25"/>
        <v>286.07</v>
      </c>
      <c r="M46" s="406">
        <f t="shared" si="3"/>
        <v>0.3060859230258326</v>
      </c>
      <c r="N46" s="411">
        <v>38.78999999999999</v>
      </c>
      <c r="O46" s="245">
        <v>334.8419999999999</v>
      </c>
      <c r="P46" s="246">
        <v>0</v>
      </c>
      <c r="Q46" s="245">
        <v>0</v>
      </c>
      <c r="R46" s="246">
        <f t="shared" si="26"/>
        <v>373.63199999999995</v>
      </c>
      <c r="S46" s="426">
        <f t="shared" si="27"/>
        <v>0.007708967336089947</v>
      </c>
      <c r="T46" s="247">
        <v>37.248999999999995</v>
      </c>
      <c r="U46" s="245">
        <v>248.821</v>
      </c>
      <c r="V46" s="246">
        <v>0</v>
      </c>
      <c r="W46" s="245"/>
      <c r="X46" s="229">
        <f t="shared" si="28"/>
        <v>286.07</v>
      </c>
      <c r="Y46" s="244">
        <f t="shared" si="29"/>
        <v>0.3060859230258326</v>
      </c>
    </row>
    <row r="47" spans="1:25" ht="19.5" customHeight="1">
      <c r="A47" s="250" t="s">
        <v>264</v>
      </c>
      <c r="B47" s="247">
        <v>209.943</v>
      </c>
      <c r="C47" s="245">
        <v>82.801</v>
      </c>
      <c r="D47" s="246">
        <v>0</v>
      </c>
      <c r="E47" s="245">
        <v>0</v>
      </c>
      <c r="F47" s="246">
        <f>SUM(B47:E47)</f>
        <v>292.744</v>
      </c>
      <c r="G47" s="248">
        <f>F47/$F$9</f>
        <v>0.006040044572831867</v>
      </c>
      <c r="H47" s="247">
        <v>312.84</v>
      </c>
      <c r="I47" s="245">
        <v>144.994</v>
      </c>
      <c r="J47" s="246">
        <v>19.381</v>
      </c>
      <c r="K47" s="245">
        <v>2.932</v>
      </c>
      <c r="L47" s="246">
        <f>SUM(H47:K47)</f>
        <v>480.14699999999993</v>
      </c>
      <c r="M47" s="406">
        <f>IF(ISERROR(F47/L47-1),"         /0",(F47/L47-1))</f>
        <v>-0.390303386254626</v>
      </c>
      <c r="N47" s="411">
        <v>209.943</v>
      </c>
      <c r="O47" s="245">
        <v>82.801</v>
      </c>
      <c r="P47" s="246"/>
      <c r="Q47" s="245"/>
      <c r="R47" s="246">
        <f>SUM(N47:Q47)</f>
        <v>292.744</v>
      </c>
      <c r="S47" s="426">
        <f>R47/$R$9</f>
        <v>0.006040044572831867</v>
      </c>
      <c r="T47" s="247">
        <v>312.84</v>
      </c>
      <c r="U47" s="245">
        <v>144.994</v>
      </c>
      <c r="V47" s="246">
        <v>19.381</v>
      </c>
      <c r="W47" s="245">
        <v>2.932</v>
      </c>
      <c r="X47" s="229">
        <f>SUM(T47:W47)</f>
        <v>480.14699999999993</v>
      </c>
      <c r="Y47" s="244">
        <f>IF(ISERROR(R47/X47-1),"         /0",IF(R47/X47&gt;5,"  *  ",(R47/X47-1)))</f>
        <v>-0.390303386254626</v>
      </c>
    </row>
    <row r="48" spans="1:25" ht="19.5" customHeight="1">
      <c r="A48" s="250" t="s">
        <v>240</v>
      </c>
      <c r="B48" s="247">
        <v>47.201</v>
      </c>
      <c r="C48" s="245">
        <v>163.812</v>
      </c>
      <c r="D48" s="246">
        <v>0</v>
      </c>
      <c r="E48" s="245">
        <v>0</v>
      </c>
      <c r="F48" s="246">
        <f>SUM(B48:E48)</f>
        <v>211.013</v>
      </c>
      <c r="G48" s="248">
        <f>F48/$F$9</f>
        <v>0.004353728600575829</v>
      </c>
      <c r="H48" s="247">
        <v>56.246</v>
      </c>
      <c r="I48" s="245">
        <v>137.884</v>
      </c>
      <c r="J48" s="246"/>
      <c r="K48" s="245"/>
      <c r="L48" s="246">
        <f>SUM(H48:K48)</f>
        <v>194.13</v>
      </c>
      <c r="M48" s="406">
        <f>IF(ISERROR(F48/L48-1),"         /0",(F48/L48-1))</f>
        <v>0.08696749600782994</v>
      </c>
      <c r="N48" s="411">
        <v>47.201</v>
      </c>
      <c r="O48" s="245">
        <v>163.812</v>
      </c>
      <c r="P48" s="246"/>
      <c r="Q48" s="245"/>
      <c r="R48" s="246">
        <f>SUM(N48:Q48)</f>
        <v>211.013</v>
      </c>
      <c r="S48" s="426">
        <f>R48/$R$9</f>
        <v>0.004353728600575829</v>
      </c>
      <c r="T48" s="247">
        <v>56.246</v>
      </c>
      <c r="U48" s="245">
        <v>137.884</v>
      </c>
      <c r="V48" s="246"/>
      <c r="W48" s="245"/>
      <c r="X48" s="229">
        <f>SUM(T48:W48)</f>
        <v>194.13</v>
      </c>
      <c r="Y48" s="244">
        <f>IF(ISERROR(R48/X48-1),"         /0",IF(R48/X48&gt;5,"  *  ",(R48/X48-1)))</f>
        <v>0.08696749600782994</v>
      </c>
    </row>
    <row r="49" spans="1:25" ht="19.5" customHeight="1">
      <c r="A49" s="250" t="s">
        <v>238</v>
      </c>
      <c r="B49" s="247">
        <v>3.453</v>
      </c>
      <c r="C49" s="245">
        <v>179.892</v>
      </c>
      <c r="D49" s="246">
        <v>0</v>
      </c>
      <c r="E49" s="245">
        <v>0</v>
      </c>
      <c r="F49" s="246">
        <f t="shared" si="23"/>
        <v>183.345</v>
      </c>
      <c r="G49" s="248">
        <f t="shared" si="24"/>
        <v>0.003782868213202861</v>
      </c>
      <c r="H49" s="247">
        <v>4.028</v>
      </c>
      <c r="I49" s="245">
        <v>194.692</v>
      </c>
      <c r="J49" s="246"/>
      <c r="K49" s="245"/>
      <c r="L49" s="246">
        <f t="shared" si="25"/>
        <v>198.72</v>
      </c>
      <c r="M49" s="406">
        <f t="shared" si="3"/>
        <v>-0.07737016908212557</v>
      </c>
      <c r="N49" s="411">
        <v>3.453</v>
      </c>
      <c r="O49" s="245">
        <v>179.892</v>
      </c>
      <c r="P49" s="246"/>
      <c r="Q49" s="245"/>
      <c r="R49" s="246">
        <f t="shared" si="26"/>
        <v>183.345</v>
      </c>
      <c r="S49" s="426">
        <f t="shared" si="27"/>
        <v>0.003782868213202861</v>
      </c>
      <c r="T49" s="247">
        <v>4.028</v>
      </c>
      <c r="U49" s="245">
        <v>194.692</v>
      </c>
      <c r="V49" s="246"/>
      <c r="W49" s="245"/>
      <c r="X49" s="229">
        <f t="shared" si="28"/>
        <v>198.72</v>
      </c>
      <c r="Y49" s="244">
        <f t="shared" si="29"/>
        <v>-0.07737016908212557</v>
      </c>
    </row>
    <row r="50" spans="1:25" ht="19.5" customHeight="1" thickBot="1">
      <c r="A50" s="250" t="s">
        <v>218</v>
      </c>
      <c r="B50" s="247">
        <v>46.63900000000001</v>
      </c>
      <c r="C50" s="245">
        <v>0</v>
      </c>
      <c r="D50" s="246">
        <v>0</v>
      </c>
      <c r="E50" s="245">
        <v>6.986</v>
      </c>
      <c r="F50" s="246">
        <f>SUM(B50:E50)</f>
        <v>53.62500000000001</v>
      </c>
      <c r="G50" s="248">
        <f>F50/$F$9</f>
        <v>0.0011064185439090429</v>
      </c>
      <c r="H50" s="247">
        <v>474.988</v>
      </c>
      <c r="I50" s="245">
        <v>0</v>
      </c>
      <c r="J50" s="246">
        <v>0.32</v>
      </c>
      <c r="K50" s="245">
        <v>21.448</v>
      </c>
      <c r="L50" s="246">
        <f>SUM(H50:K50)</f>
        <v>496.756</v>
      </c>
      <c r="M50" s="406">
        <f>IF(ISERROR(F50/L50-1),"         /0",(F50/L50-1))</f>
        <v>-0.8920496179210718</v>
      </c>
      <c r="N50" s="411">
        <v>46.63900000000001</v>
      </c>
      <c r="O50" s="245">
        <v>0</v>
      </c>
      <c r="P50" s="246">
        <v>0</v>
      </c>
      <c r="Q50" s="245">
        <v>6.986</v>
      </c>
      <c r="R50" s="246">
        <f>SUM(N50:Q50)</f>
        <v>53.62500000000001</v>
      </c>
      <c r="S50" s="426">
        <f>R50/$R$9</f>
        <v>0.0011064185439090429</v>
      </c>
      <c r="T50" s="247">
        <v>474.988</v>
      </c>
      <c r="U50" s="245">
        <v>0</v>
      </c>
      <c r="V50" s="246">
        <v>0.32</v>
      </c>
      <c r="W50" s="245">
        <v>21.448</v>
      </c>
      <c r="X50" s="229">
        <f>SUM(T50:W50)</f>
        <v>496.756</v>
      </c>
      <c r="Y50" s="244">
        <f>IF(ISERROR(R50/X50-1),"         /0",IF(R50/X50&gt;5,"  *  ",(R50/X50-1)))</f>
        <v>-0.8920496179210718</v>
      </c>
    </row>
    <row r="51" spans="1:25" s="236" customFormat="1" ht="19.5" customHeight="1">
      <c r="A51" s="243" t="s">
        <v>58</v>
      </c>
      <c r="B51" s="240">
        <f>SUM(B52:B63)</f>
        <v>2041.8519999999999</v>
      </c>
      <c r="C51" s="239">
        <f>SUM(C52:C63)</f>
        <v>1747.5910000000001</v>
      </c>
      <c r="D51" s="238">
        <f>SUM(D52:D63)</f>
        <v>1.825</v>
      </c>
      <c r="E51" s="239">
        <f>SUM(E52:E63)</f>
        <v>8.919</v>
      </c>
      <c r="F51" s="238">
        <f t="shared" si="23"/>
        <v>3800.187</v>
      </c>
      <c r="G51" s="241">
        <f t="shared" si="24"/>
        <v>0.07840741010950253</v>
      </c>
      <c r="H51" s="240">
        <f>SUM(H52:H63)</f>
        <v>2415.5999999999995</v>
      </c>
      <c r="I51" s="239">
        <f>SUM(I52:I63)</f>
        <v>1543.0590000000002</v>
      </c>
      <c r="J51" s="238">
        <f>SUM(J52:J63)</f>
        <v>2.364</v>
      </c>
      <c r="K51" s="239">
        <f>SUM(K52:K63)</f>
        <v>45.855</v>
      </c>
      <c r="L51" s="238">
        <f t="shared" si="25"/>
        <v>4006.8779999999997</v>
      </c>
      <c r="M51" s="404">
        <f>IF(ISERROR(F51/L51-1),"         /0",(F51/L51-1))</f>
        <v>-0.0515840512239204</v>
      </c>
      <c r="N51" s="409">
        <f>SUM(N52:N63)</f>
        <v>2041.8519999999999</v>
      </c>
      <c r="O51" s="239">
        <f>SUM(O52:O63)</f>
        <v>1747.5910000000001</v>
      </c>
      <c r="P51" s="238">
        <f>SUM(P52:P63)</f>
        <v>1.825</v>
      </c>
      <c r="Q51" s="239">
        <f>SUM(Q52:Q63)</f>
        <v>8.919</v>
      </c>
      <c r="R51" s="238">
        <f t="shared" si="26"/>
        <v>3800.187</v>
      </c>
      <c r="S51" s="424">
        <f t="shared" si="27"/>
        <v>0.07840741010950253</v>
      </c>
      <c r="T51" s="240">
        <f>SUM(T52:T63)</f>
        <v>2415.5999999999995</v>
      </c>
      <c r="U51" s="239">
        <f>SUM(U52:U63)</f>
        <v>1543.0590000000002</v>
      </c>
      <c r="V51" s="238">
        <f>SUM(V52:V63)</f>
        <v>2.364</v>
      </c>
      <c r="W51" s="239">
        <f>SUM(W52:W63)</f>
        <v>45.855</v>
      </c>
      <c r="X51" s="238">
        <f t="shared" si="28"/>
        <v>4006.8779999999997</v>
      </c>
      <c r="Y51" s="237">
        <f t="shared" si="29"/>
        <v>-0.0515840512239204</v>
      </c>
    </row>
    <row r="52" spans="1:25" s="220" customFormat="1" ht="19.5" customHeight="1">
      <c r="A52" s="235" t="s">
        <v>220</v>
      </c>
      <c r="B52" s="233">
        <v>468.486</v>
      </c>
      <c r="C52" s="230">
        <v>407.864</v>
      </c>
      <c r="D52" s="229">
        <v>0</v>
      </c>
      <c r="E52" s="230">
        <v>0</v>
      </c>
      <c r="F52" s="229">
        <f t="shared" si="23"/>
        <v>876.3499999999999</v>
      </c>
      <c r="G52" s="232">
        <f t="shared" si="24"/>
        <v>0.018081303327826377</v>
      </c>
      <c r="H52" s="233">
        <v>289.443</v>
      </c>
      <c r="I52" s="230">
        <v>213.01000000000002</v>
      </c>
      <c r="J52" s="229"/>
      <c r="K52" s="230"/>
      <c r="L52" s="229">
        <f t="shared" si="25"/>
        <v>502.453</v>
      </c>
      <c r="M52" s="405">
        <f>IF(ISERROR(F52/L52-1),"         /0",(F52/L52-1))</f>
        <v>0.7441432332974427</v>
      </c>
      <c r="N52" s="410">
        <v>468.486</v>
      </c>
      <c r="O52" s="230">
        <v>407.864</v>
      </c>
      <c r="P52" s="229"/>
      <c r="Q52" s="230"/>
      <c r="R52" s="229">
        <f t="shared" si="26"/>
        <v>876.3499999999999</v>
      </c>
      <c r="S52" s="425">
        <f t="shared" si="27"/>
        <v>0.018081303327826377</v>
      </c>
      <c r="T52" s="233">
        <v>289.443</v>
      </c>
      <c r="U52" s="230">
        <v>213.01000000000002</v>
      </c>
      <c r="V52" s="229"/>
      <c r="W52" s="230"/>
      <c r="X52" s="229">
        <f t="shared" si="28"/>
        <v>502.453</v>
      </c>
      <c r="Y52" s="228">
        <f t="shared" si="29"/>
        <v>0.7441432332974427</v>
      </c>
    </row>
    <row r="53" spans="1:25" s="220" customFormat="1" ht="19.5" customHeight="1">
      <c r="A53" s="235" t="s">
        <v>260</v>
      </c>
      <c r="B53" s="233">
        <v>376.573</v>
      </c>
      <c r="C53" s="230">
        <v>272.65500000000003</v>
      </c>
      <c r="D53" s="229">
        <v>0</v>
      </c>
      <c r="E53" s="230">
        <v>0</v>
      </c>
      <c r="F53" s="229">
        <f t="shared" si="23"/>
        <v>649.2280000000001</v>
      </c>
      <c r="G53" s="232">
        <f t="shared" si="24"/>
        <v>0.013395205565034594</v>
      </c>
      <c r="H53" s="233">
        <v>514.124</v>
      </c>
      <c r="I53" s="230">
        <v>236.628</v>
      </c>
      <c r="J53" s="229"/>
      <c r="K53" s="230"/>
      <c r="L53" s="229">
        <f t="shared" si="25"/>
        <v>750.752</v>
      </c>
      <c r="M53" s="405">
        <f>IF(ISERROR(F53/L53-1),"         /0",(F53/L53-1))</f>
        <v>-0.1352297429777075</v>
      </c>
      <c r="N53" s="410">
        <v>376.573</v>
      </c>
      <c r="O53" s="230">
        <v>272.65500000000003</v>
      </c>
      <c r="P53" s="229"/>
      <c r="Q53" s="230"/>
      <c r="R53" s="229">
        <f t="shared" si="26"/>
        <v>649.2280000000001</v>
      </c>
      <c r="S53" s="425">
        <f t="shared" si="27"/>
        <v>0.013395205565034594</v>
      </c>
      <c r="T53" s="233">
        <v>514.124</v>
      </c>
      <c r="U53" s="230">
        <v>236.628</v>
      </c>
      <c r="V53" s="229"/>
      <c r="W53" s="230"/>
      <c r="X53" s="229">
        <f t="shared" si="28"/>
        <v>750.752</v>
      </c>
      <c r="Y53" s="228">
        <f t="shared" si="29"/>
        <v>-0.1352297429777075</v>
      </c>
    </row>
    <row r="54" spans="1:25" s="220" customFormat="1" ht="19.5" customHeight="1">
      <c r="A54" s="235" t="s">
        <v>225</v>
      </c>
      <c r="B54" s="233">
        <v>290.048</v>
      </c>
      <c r="C54" s="230">
        <v>276.908</v>
      </c>
      <c r="D54" s="229">
        <v>0</v>
      </c>
      <c r="E54" s="230">
        <v>0</v>
      </c>
      <c r="F54" s="229">
        <f>SUM(B54:E54)</f>
        <v>566.956</v>
      </c>
      <c r="G54" s="232">
        <f>F54/$F$9</f>
        <v>0.011697727402899679</v>
      </c>
      <c r="H54" s="233">
        <v>406.10699999999997</v>
      </c>
      <c r="I54" s="230">
        <v>246.048</v>
      </c>
      <c r="J54" s="229"/>
      <c r="K54" s="230"/>
      <c r="L54" s="229">
        <f>SUM(H54:K54)</f>
        <v>652.155</v>
      </c>
      <c r="M54" s="405">
        <f>IF(ISERROR(F54/L54-1),"         /0",(F54/L54-1))</f>
        <v>-0.13064225529207008</v>
      </c>
      <c r="N54" s="410">
        <v>290.048</v>
      </c>
      <c r="O54" s="230">
        <v>276.908</v>
      </c>
      <c r="P54" s="229"/>
      <c r="Q54" s="230"/>
      <c r="R54" s="229">
        <f t="shared" si="26"/>
        <v>566.956</v>
      </c>
      <c r="S54" s="425">
        <f>R54/$R$9</f>
        <v>0.011697727402899679</v>
      </c>
      <c r="T54" s="233">
        <v>406.10699999999997</v>
      </c>
      <c r="U54" s="230">
        <v>246.048</v>
      </c>
      <c r="V54" s="229"/>
      <c r="W54" s="230"/>
      <c r="X54" s="229">
        <f>SUM(T54:W54)</f>
        <v>652.155</v>
      </c>
      <c r="Y54" s="228">
        <f>IF(ISERROR(R54/X54-1),"         /0",IF(R54/X54&gt;5,"  *  ",(R54/X54-1)))</f>
        <v>-0.13064225529207008</v>
      </c>
    </row>
    <row r="55" spans="1:25" s="220" customFormat="1" ht="19.5" customHeight="1">
      <c r="A55" s="235" t="s">
        <v>261</v>
      </c>
      <c r="B55" s="233">
        <v>338.88800000000003</v>
      </c>
      <c r="C55" s="230">
        <v>182.486</v>
      </c>
      <c r="D55" s="229">
        <v>0</v>
      </c>
      <c r="E55" s="230">
        <v>0</v>
      </c>
      <c r="F55" s="229">
        <f>SUM(B55:E55)</f>
        <v>521.374</v>
      </c>
      <c r="G55" s="232">
        <f>F55/$F$9</f>
        <v>0.010757256166191763</v>
      </c>
      <c r="H55" s="233">
        <v>536.665</v>
      </c>
      <c r="I55" s="230">
        <v>283.392</v>
      </c>
      <c r="J55" s="229"/>
      <c r="K55" s="230"/>
      <c r="L55" s="229">
        <f>SUM(H55:K55)</f>
        <v>820.057</v>
      </c>
      <c r="M55" s="405">
        <f>IF(ISERROR(F55/L55-1),"         /0",(F55/L55-1))</f>
        <v>-0.36422224308798046</v>
      </c>
      <c r="N55" s="410">
        <v>338.88800000000003</v>
      </c>
      <c r="O55" s="230">
        <v>182.486</v>
      </c>
      <c r="P55" s="229"/>
      <c r="Q55" s="230"/>
      <c r="R55" s="229">
        <f>SUM(N55:Q55)</f>
        <v>521.374</v>
      </c>
      <c r="S55" s="425">
        <f>R55/$R$9</f>
        <v>0.010757256166191763</v>
      </c>
      <c r="T55" s="233">
        <v>536.665</v>
      </c>
      <c r="U55" s="230">
        <v>283.392</v>
      </c>
      <c r="V55" s="229"/>
      <c r="W55" s="230"/>
      <c r="X55" s="229">
        <f>SUM(T55:W55)</f>
        <v>820.057</v>
      </c>
      <c r="Y55" s="228">
        <f>IF(ISERROR(R55/X55-1),"         /0",IF(R55/X55&gt;5,"  *  ",(R55/X55-1)))</f>
        <v>-0.36422224308798046</v>
      </c>
    </row>
    <row r="56" spans="1:25" s="220" customFormat="1" ht="19.5" customHeight="1">
      <c r="A56" s="235" t="s">
        <v>206</v>
      </c>
      <c r="B56" s="233">
        <v>260.42199999999997</v>
      </c>
      <c r="C56" s="230">
        <v>142.037</v>
      </c>
      <c r="D56" s="229">
        <v>0</v>
      </c>
      <c r="E56" s="230">
        <v>0</v>
      </c>
      <c r="F56" s="229">
        <f>SUM(B56:E56)</f>
        <v>402.45899999999995</v>
      </c>
      <c r="G56" s="232">
        <f>F56/$F$9</f>
        <v>0.008303740806770897</v>
      </c>
      <c r="H56" s="233">
        <v>197.257</v>
      </c>
      <c r="I56" s="230">
        <v>118.587</v>
      </c>
      <c r="J56" s="229">
        <v>1.549</v>
      </c>
      <c r="K56" s="230">
        <v>2.02</v>
      </c>
      <c r="L56" s="229">
        <f>SUM(H56:K56)</f>
        <v>319.41299999999995</v>
      </c>
      <c r="M56" s="405">
        <f>IF(ISERROR(F56/L56-1),"         /0",(F56/L56-1))</f>
        <v>0.2599956795747198</v>
      </c>
      <c r="N56" s="410">
        <v>260.42199999999997</v>
      </c>
      <c r="O56" s="230">
        <v>142.037</v>
      </c>
      <c r="P56" s="229">
        <v>0</v>
      </c>
      <c r="Q56" s="230">
        <v>0</v>
      </c>
      <c r="R56" s="229">
        <f>SUM(N56:Q56)</f>
        <v>402.45899999999995</v>
      </c>
      <c r="S56" s="425">
        <f>R56/$R$9</f>
        <v>0.008303740806770897</v>
      </c>
      <c r="T56" s="233">
        <v>197.257</v>
      </c>
      <c r="U56" s="230">
        <v>118.587</v>
      </c>
      <c r="V56" s="229">
        <v>1.549</v>
      </c>
      <c r="W56" s="230">
        <v>2.02</v>
      </c>
      <c r="X56" s="229">
        <f>SUM(T56:W56)</f>
        <v>319.41299999999995</v>
      </c>
      <c r="Y56" s="228">
        <f>IF(ISERROR(R56/X56-1),"         /0",IF(R56/X56&gt;5,"  *  ",(R56/X56-1)))</f>
        <v>0.2599956795747198</v>
      </c>
    </row>
    <row r="57" spans="1:25" s="220" customFormat="1" ht="19.5" customHeight="1">
      <c r="A57" s="235" t="s">
        <v>203</v>
      </c>
      <c r="B57" s="233">
        <v>123.03900000000002</v>
      </c>
      <c r="C57" s="230">
        <v>83.92</v>
      </c>
      <c r="D57" s="229">
        <v>0</v>
      </c>
      <c r="E57" s="230">
        <v>0</v>
      </c>
      <c r="F57" s="229">
        <f>SUM(B57:E57)</f>
        <v>206.959</v>
      </c>
      <c r="G57" s="232">
        <f>F57/$F$9</f>
        <v>0.004270084390281988</v>
      </c>
      <c r="H57" s="233">
        <v>138.466</v>
      </c>
      <c r="I57" s="230">
        <v>80.867</v>
      </c>
      <c r="J57" s="229">
        <v>0</v>
      </c>
      <c r="K57" s="230"/>
      <c r="L57" s="229">
        <f>SUM(H57:K57)</f>
        <v>219.33300000000003</v>
      </c>
      <c r="M57" s="405">
        <f>IF(ISERROR(F57/L57-1),"         /0",(F57/L57-1))</f>
        <v>-0.056416499113220664</v>
      </c>
      <c r="N57" s="410">
        <v>123.03900000000002</v>
      </c>
      <c r="O57" s="230">
        <v>83.92</v>
      </c>
      <c r="P57" s="229">
        <v>0</v>
      </c>
      <c r="Q57" s="230">
        <v>0</v>
      </c>
      <c r="R57" s="229">
        <f>SUM(N57:Q57)</f>
        <v>206.959</v>
      </c>
      <c r="S57" s="425">
        <f>R57/$R$9</f>
        <v>0.004270084390281988</v>
      </c>
      <c r="T57" s="233">
        <v>138.466</v>
      </c>
      <c r="U57" s="230">
        <v>80.867</v>
      </c>
      <c r="V57" s="229">
        <v>0</v>
      </c>
      <c r="W57" s="230"/>
      <c r="X57" s="229">
        <f>SUM(T57:W57)</f>
        <v>219.33300000000003</v>
      </c>
      <c r="Y57" s="228">
        <f>IF(ISERROR(R57/X57-1),"         /0",IF(R57/X57&gt;5,"  *  ",(R57/X57-1)))</f>
        <v>-0.056416499113220664</v>
      </c>
    </row>
    <row r="58" spans="1:25" s="220" customFormat="1" ht="19.5" customHeight="1">
      <c r="A58" s="235" t="s">
        <v>252</v>
      </c>
      <c r="B58" s="233">
        <v>0</v>
      </c>
      <c r="C58" s="230">
        <v>196.652</v>
      </c>
      <c r="D58" s="229">
        <v>0</v>
      </c>
      <c r="E58" s="230">
        <v>0</v>
      </c>
      <c r="F58" s="229">
        <f>SUM(B58:E58)</f>
        <v>196.652</v>
      </c>
      <c r="G58" s="232">
        <f>F58/$F$9</f>
        <v>0.004057425072201418</v>
      </c>
      <c r="H58" s="233"/>
      <c r="I58" s="230"/>
      <c r="J58" s="229"/>
      <c r="K58" s="230"/>
      <c r="L58" s="229">
        <f>SUM(H58:K58)</f>
        <v>0</v>
      </c>
      <c r="M58" s="405" t="str">
        <f>IF(ISERROR(F58/L58-1),"         /0",(F58/L58-1))</f>
        <v>         /0</v>
      </c>
      <c r="N58" s="410"/>
      <c r="O58" s="230">
        <v>196.652</v>
      </c>
      <c r="P58" s="229"/>
      <c r="Q58" s="230"/>
      <c r="R58" s="229">
        <f>SUM(N58:Q58)</f>
        <v>196.652</v>
      </c>
      <c r="S58" s="425">
        <f>R58/$R$9</f>
        <v>0.004057425072201418</v>
      </c>
      <c r="T58" s="233"/>
      <c r="U58" s="230"/>
      <c r="V58" s="229"/>
      <c r="W58" s="230"/>
      <c r="X58" s="229">
        <f>SUM(T58:W58)</f>
        <v>0</v>
      </c>
      <c r="Y58" s="228" t="str">
        <f>IF(ISERROR(R58/X58-1),"         /0",IF(R58/X58&gt;5,"  *  ",(R58/X58-1)))</f>
        <v>         /0</v>
      </c>
    </row>
    <row r="59" spans="1:25" s="220" customFormat="1" ht="19.5" customHeight="1">
      <c r="A59" s="235" t="s">
        <v>219</v>
      </c>
      <c r="B59" s="233">
        <v>54.015</v>
      </c>
      <c r="C59" s="230">
        <v>59.734</v>
      </c>
      <c r="D59" s="229">
        <v>0</v>
      </c>
      <c r="E59" s="230">
        <v>0</v>
      </c>
      <c r="F59" s="229">
        <f>SUM(B59:E59)</f>
        <v>113.749</v>
      </c>
      <c r="G59" s="232">
        <f>F59/$F$9</f>
        <v>0.0023469277939600877</v>
      </c>
      <c r="H59" s="233">
        <v>175.767</v>
      </c>
      <c r="I59" s="230">
        <v>155.774</v>
      </c>
      <c r="J59" s="229"/>
      <c r="K59" s="230"/>
      <c r="L59" s="229">
        <f>SUM(H59:K59)</f>
        <v>331.541</v>
      </c>
      <c r="M59" s="405">
        <f>IF(ISERROR(F59/L59-1),"         /0",(F59/L59-1))</f>
        <v>-0.6569081953664856</v>
      </c>
      <c r="N59" s="410">
        <v>54.015</v>
      </c>
      <c r="O59" s="230">
        <v>59.734</v>
      </c>
      <c r="P59" s="229"/>
      <c r="Q59" s="230"/>
      <c r="R59" s="229">
        <f>SUM(N59:Q59)</f>
        <v>113.749</v>
      </c>
      <c r="S59" s="425">
        <f>R59/$R$9</f>
        <v>0.0023469277939600877</v>
      </c>
      <c r="T59" s="233">
        <v>175.767</v>
      </c>
      <c r="U59" s="230">
        <v>155.774</v>
      </c>
      <c r="V59" s="229"/>
      <c r="W59" s="230"/>
      <c r="X59" s="229">
        <f>SUM(T59:W59)</f>
        <v>331.541</v>
      </c>
      <c r="Y59" s="228">
        <f>IF(ISERROR(R59/X59-1),"         /0",IF(R59/X59&gt;5,"  *  ",(R59/X59-1)))</f>
        <v>-0.6569081953664856</v>
      </c>
    </row>
    <row r="60" spans="1:25" s="220" customFormat="1" ht="19.5" customHeight="1">
      <c r="A60" s="235" t="s">
        <v>243</v>
      </c>
      <c r="B60" s="233">
        <v>48.609</v>
      </c>
      <c r="C60" s="230">
        <v>41.026</v>
      </c>
      <c r="D60" s="229">
        <v>0</v>
      </c>
      <c r="E60" s="230">
        <v>0</v>
      </c>
      <c r="F60" s="229">
        <f>SUM(B60:E60)</f>
        <v>89.635</v>
      </c>
      <c r="G60" s="232">
        <f>F60/$F$9</f>
        <v>0.001849395360061297</v>
      </c>
      <c r="H60" s="233">
        <v>7.401000000000001</v>
      </c>
      <c r="I60" s="230">
        <v>1.651</v>
      </c>
      <c r="J60" s="229"/>
      <c r="K60" s="230"/>
      <c r="L60" s="229">
        <f>SUM(H60:K60)</f>
        <v>9.052000000000001</v>
      </c>
      <c r="M60" s="405">
        <f>IF(ISERROR(F60/L60-1),"         /0",(F60/L60-1))</f>
        <v>8.902231551038444</v>
      </c>
      <c r="N60" s="410">
        <v>48.609</v>
      </c>
      <c r="O60" s="230">
        <v>41.026</v>
      </c>
      <c r="P60" s="229"/>
      <c r="Q60" s="230"/>
      <c r="R60" s="229">
        <f>SUM(N60:Q60)</f>
        <v>89.635</v>
      </c>
      <c r="S60" s="425">
        <f>R60/$R$9</f>
        <v>0.001849395360061297</v>
      </c>
      <c r="T60" s="233">
        <v>7.401000000000001</v>
      </c>
      <c r="U60" s="230">
        <v>1.651</v>
      </c>
      <c r="V60" s="229"/>
      <c r="W60" s="230"/>
      <c r="X60" s="229">
        <f>SUM(T60:W60)</f>
        <v>9.052000000000001</v>
      </c>
      <c r="Y60" s="228" t="str">
        <f>IF(ISERROR(R60/X60-1),"         /0",IF(R60/X60&gt;5,"  *  ",(R60/X60-1)))</f>
        <v>  *  </v>
      </c>
    </row>
    <row r="61" spans="1:25" s="220" customFormat="1" ht="19.5" customHeight="1">
      <c r="A61" s="235" t="s">
        <v>237</v>
      </c>
      <c r="B61" s="233">
        <v>47.415</v>
      </c>
      <c r="C61" s="230">
        <v>25.89</v>
      </c>
      <c r="D61" s="229">
        <v>1.522</v>
      </c>
      <c r="E61" s="230">
        <v>1.452</v>
      </c>
      <c r="F61" s="229">
        <f t="shared" si="23"/>
        <v>76.27900000000001</v>
      </c>
      <c r="G61" s="232">
        <f t="shared" si="24"/>
        <v>0.0015738275078944128</v>
      </c>
      <c r="H61" s="233">
        <v>43.351</v>
      </c>
      <c r="I61" s="230">
        <v>22.327</v>
      </c>
      <c r="J61" s="229">
        <v>0</v>
      </c>
      <c r="K61" s="230">
        <v>1.27</v>
      </c>
      <c r="L61" s="229">
        <f t="shared" si="25"/>
        <v>66.948</v>
      </c>
      <c r="M61" s="405">
        <f>IF(ISERROR(F61/L61-1),"         /0",(F61/L61-1))</f>
        <v>0.13937682977833576</v>
      </c>
      <c r="N61" s="410">
        <v>47.415</v>
      </c>
      <c r="O61" s="230">
        <v>25.89</v>
      </c>
      <c r="P61" s="229">
        <v>1.522</v>
      </c>
      <c r="Q61" s="230">
        <v>1.452</v>
      </c>
      <c r="R61" s="229">
        <f t="shared" si="26"/>
        <v>76.27900000000001</v>
      </c>
      <c r="S61" s="425">
        <f t="shared" si="27"/>
        <v>0.0015738275078944128</v>
      </c>
      <c r="T61" s="233">
        <v>43.351</v>
      </c>
      <c r="U61" s="230">
        <v>22.327</v>
      </c>
      <c r="V61" s="229">
        <v>0</v>
      </c>
      <c r="W61" s="230">
        <v>1.27</v>
      </c>
      <c r="X61" s="229">
        <f t="shared" si="28"/>
        <v>66.948</v>
      </c>
      <c r="Y61" s="228">
        <f t="shared" si="29"/>
        <v>0.13937682977833576</v>
      </c>
    </row>
    <row r="62" spans="1:25" s="220" customFormat="1" ht="19.5" customHeight="1">
      <c r="A62" s="235" t="s">
        <v>257</v>
      </c>
      <c r="B62" s="233">
        <v>0</v>
      </c>
      <c r="C62" s="230">
        <v>50.502</v>
      </c>
      <c r="D62" s="229">
        <v>0</v>
      </c>
      <c r="E62" s="230">
        <v>0</v>
      </c>
      <c r="F62" s="229">
        <f>SUM(B62:E62)</f>
        <v>50.502</v>
      </c>
      <c r="G62" s="232">
        <f>F62/$F$9</f>
        <v>0.001041983203813417</v>
      </c>
      <c r="H62" s="233"/>
      <c r="I62" s="230"/>
      <c r="J62" s="229"/>
      <c r="K62" s="230"/>
      <c r="L62" s="229">
        <f>SUM(H62:K62)</f>
        <v>0</v>
      </c>
      <c r="M62" s="405" t="str">
        <f>IF(ISERROR(F62/L62-1),"         /0",(F62/L62-1))</f>
        <v>         /0</v>
      </c>
      <c r="N62" s="410"/>
      <c r="O62" s="230">
        <v>50.502</v>
      </c>
      <c r="P62" s="229"/>
      <c r="Q62" s="230"/>
      <c r="R62" s="229">
        <f>SUM(N62:Q62)</f>
        <v>50.502</v>
      </c>
      <c r="S62" s="425">
        <f>R62/$R$9</f>
        <v>0.001041983203813417</v>
      </c>
      <c r="T62" s="233"/>
      <c r="U62" s="230"/>
      <c r="V62" s="229"/>
      <c r="W62" s="230"/>
      <c r="X62" s="229">
        <f>SUM(T62:W62)</f>
        <v>0</v>
      </c>
      <c r="Y62" s="228" t="str">
        <f>IF(ISERROR(R62/X62-1),"         /0",IF(R62/X62&gt;5,"  *  ",(R62/X62-1)))</f>
        <v>         /0</v>
      </c>
    </row>
    <row r="63" spans="1:25" s="220" customFormat="1" ht="19.5" customHeight="1" thickBot="1">
      <c r="A63" s="235" t="s">
        <v>218</v>
      </c>
      <c r="B63" s="233">
        <v>34.357</v>
      </c>
      <c r="C63" s="230">
        <v>7.917</v>
      </c>
      <c r="D63" s="229">
        <v>0.303</v>
      </c>
      <c r="E63" s="230">
        <v>7.467</v>
      </c>
      <c r="F63" s="229">
        <f>SUM(B63:E63)</f>
        <v>50.044</v>
      </c>
      <c r="G63" s="232">
        <f>F63/$F$9</f>
        <v>0.001032533512566604</v>
      </c>
      <c r="H63" s="233">
        <v>107.019</v>
      </c>
      <c r="I63" s="230">
        <v>184.775</v>
      </c>
      <c r="J63" s="229">
        <v>0.8150000000000001</v>
      </c>
      <c r="K63" s="230">
        <v>42.565</v>
      </c>
      <c r="L63" s="229">
        <f>SUM(H63:K63)</f>
        <v>335.174</v>
      </c>
      <c r="M63" s="405">
        <f>IF(ISERROR(F63/L63-1),"         /0",(F63/L63-1))</f>
        <v>-0.8506924761467178</v>
      </c>
      <c r="N63" s="410">
        <v>34.357</v>
      </c>
      <c r="O63" s="230">
        <v>7.917</v>
      </c>
      <c r="P63" s="229">
        <v>0.303</v>
      </c>
      <c r="Q63" s="230">
        <v>7.467</v>
      </c>
      <c r="R63" s="229">
        <f>SUM(N63:Q63)</f>
        <v>50.044</v>
      </c>
      <c r="S63" s="425">
        <f>R63/$R$9</f>
        <v>0.001032533512566604</v>
      </c>
      <c r="T63" s="233">
        <v>107.019</v>
      </c>
      <c r="U63" s="230">
        <v>184.775</v>
      </c>
      <c r="V63" s="229">
        <v>0.8150000000000001</v>
      </c>
      <c r="W63" s="230">
        <v>42.565</v>
      </c>
      <c r="X63" s="229">
        <f>SUM(T63:W63)</f>
        <v>335.174</v>
      </c>
      <c r="Y63" s="228">
        <f>IF(ISERROR(R63/X63-1),"         /0",IF(R63/X63&gt;5,"  *  ",(R63/X63-1)))</f>
        <v>-0.8506924761467178</v>
      </c>
    </row>
    <row r="64" spans="1:25" s="236" customFormat="1" ht="19.5" customHeight="1">
      <c r="A64" s="243" t="s">
        <v>57</v>
      </c>
      <c r="B64" s="240">
        <f>SUM(B65:B67)</f>
        <v>526.32</v>
      </c>
      <c r="C64" s="239">
        <f>SUM(C65:C67)</f>
        <v>199.25400000000005</v>
      </c>
      <c r="D64" s="238">
        <f>SUM(D65:D67)</f>
        <v>0.075</v>
      </c>
      <c r="E64" s="239">
        <f>SUM(E65:E67)</f>
        <v>1.282</v>
      </c>
      <c r="F64" s="238">
        <f t="shared" si="23"/>
        <v>726.9310000000002</v>
      </c>
      <c r="G64" s="241">
        <f t="shared" si="24"/>
        <v>0.014998413772351412</v>
      </c>
      <c r="H64" s="240">
        <f>SUM(H65:H67)</f>
        <v>479.86800000000005</v>
      </c>
      <c r="I64" s="239">
        <f>SUM(I65:I67)</f>
        <v>192.10600000000002</v>
      </c>
      <c r="J64" s="238">
        <f>SUM(J65:J67)</f>
        <v>0.13</v>
      </c>
      <c r="K64" s="239">
        <f>SUM(K65:K67)</f>
        <v>0</v>
      </c>
      <c r="L64" s="238">
        <f t="shared" si="25"/>
        <v>672.104</v>
      </c>
      <c r="M64" s="404">
        <f>IF(ISERROR(F64/L64-1),"         /0",(F64/L64-1))</f>
        <v>0.08157517288991012</v>
      </c>
      <c r="N64" s="409">
        <f>SUM(N65:N67)</f>
        <v>526.32</v>
      </c>
      <c r="O64" s="239">
        <f>SUM(O65:O67)</f>
        <v>199.25400000000005</v>
      </c>
      <c r="P64" s="238">
        <f>SUM(P65:P67)</f>
        <v>0.075</v>
      </c>
      <c r="Q64" s="239">
        <f>SUM(Q65:Q67)</f>
        <v>1.282</v>
      </c>
      <c r="R64" s="238">
        <f t="shared" si="26"/>
        <v>726.9310000000002</v>
      </c>
      <c r="S64" s="424">
        <f t="shared" si="27"/>
        <v>0.014998413772351412</v>
      </c>
      <c r="T64" s="240">
        <f>SUM(T65:T67)</f>
        <v>479.86800000000005</v>
      </c>
      <c r="U64" s="239">
        <f>SUM(U65:U67)</f>
        <v>192.10600000000002</v>
      </c>
      <c r="V64" s="238">
        <f>SUM(V65:V67)</f>
        <v>0.13</v>
      </c>
      <c r="W64" s="239">
        <f>SUM(W65:W67)</f>
        <v>0</v>
      </c>
      <c r="X64" s="238">
        <f t="shared" si="28"/>
        <v>672.104</v>
      </c>
      <c r="Y64" s="237">
        <f t="shared" si="29"/>
        <v>0.08157517288991012</v>
      </c>
    </row>
    <row r="65" spans="1:25" ht="19.5" customHeight="1">
      <c r="A65" s="235" t="s">
        <v>220</v>
      </c>
      <c r="B65" s="233">
        <v>278.925</v>
      </c>
      <c r="C65" s="230">
        <v>99.82200000000002</v>
      </c>
      <c r="D65" s="229">
        <v>0</v>
      </c>
      <c r="E65" s="230">
        <v>0</v>
      </c>
      <c r="F65" s="229">
        <f t="shared" si="23"/>
        <v>378.747</v>
      </c>
      <c r="G65" s="232">
        <f t="shared" si="24"/>
        <v>0.007814502643355118</v>
      </c>
      <c r="H65" s="233">
        <v>338.70500000000004</v>
      </c>
      <c r="I65" s="230">
        <v>113.77300000000001</v>
      </c>
      <c r="J65" s="229"/>
      <c r="K65" s="230"/>
      <c r="L65" s="229">
        <f t="shared" si="25"/>
        <v>452.47800000000007</v>
      </c>
      <c r="M65" s="405">
        <f>IF(ISERROR(F65/L65-1),"         /0",(F65/L65-1))</f>
        <v>-0.16294935886385642</v>
      </c>
      <c r="N65" s="410">
        <v>278.925</v>
      </c>
      <c r="O65" s="230">
        <v>99.82200000000002</v>
      </c>
      <c r="P65" s="229"/>
      <c r="Q65" s="230"/>
      <c r="R65" s="229">
        <f t="shared" si="26"/>
        <v>378.747</v>
      </c>
      <c r="S65" s="425">
        <f t="shared" si="27"/>
        <v>0.007814502643355118</v>
      </c>
      <c r="T65" s="233">
        <v>338.70500000000004</v>
      </c>
      <c r="U65" s="230">
        <v>113.77300000000001</v>
      </c>
      <c r="V65" s="229"/>
      <c r="W65" s="230"/>
      <c r="X65" s="229">
        <f t="shared" si="28"/>
        <v>452.47800000000007</v>
      </c>
      <c r="Y65" s="228">
        <f t="shared" si="29"/>
        <v>-0.16294935886385642</v>
      </c>
    </row>
    <row r="66" spans="1:25" ht="19.5" customHeight="1">
      <c r="A66" s="235" t="s">
        <v>219</v>
      </c>
      <c r="B66" s="233">
        <v>216.01600000000002</v>
      </c>
      <c r="C66" s="230">
        <v>98.763</v>
      </c>
      <c r="D66" s="229">
        <v>0</v>
      </c>
      <c r="E66" s="230">
        <v>0</v>
      </c>
      <c r="F66" s="229">
        <f>SUM(B66:E66)</f>
        <v>314.779</v>
      </c>
      <c r="G66" s="232">
        <f>F66/$F$9</f>
        <v>0.00649468201087449</v>
      </c>
      <c r="H66" s="233">
        <v>90.991</v>
      </c>
      <c r="I66" s="230">
        <v>75.363</v>
      </c>
      <c r="J66" s="229"/>
      <c r="K66" s="230"/>
      <c r="L66" s="229">
        <f>SUM(H66:K66)</f>
        <v>166.35399999999998</v>
      </c>
      <c r="M66" s="405">
        <f>IF(ISERROR(F66/L66-1),"         /0",(F66/L66-1))</f>
        <v>0.8922238118710704</v>
      </c>
      <c r="N66" s="410">
        <v>216.01600000000002</v>
      </c>
      <c r="O66" s="230">
        <v>98.763</v>
      </c>
      <c r="P66" s="229"/>
      <c r="Q66" s="230"/>
      <c r="R66" s="229">
        <f>SUM(N66:Q66)</f>
        <v>314.779</v>
      </c>
      <c r="S66" s="425">
        <f>R66/$R$9</f>
        <v>0.00649468201087449</v>
      </c>
      <c r="T66" s="233">
        <v>90.991</v>
      </c>
      <c r="U66" s="230">
        <v>75.363</v>
      </c>
      <c r="V66" s="229"/>
      <c r="W66" s="230"/>
      <c r="X66" s="229">
        <f>SUM(T66:W66)</f>
        <v>166.35399999999998</v>
      </c>
      <c r="Y66" s="228">
        <f>IF(ISERROR(R66/X66-1),"         /0",IF(R66/X66&gt;5,"  *  ",(R66/X66-1)))</f>
        <v>0.8922238118710704</v>
      </c>
    </row>
    <row r="67" spans="1:25" ht="19.5" customHeight="1" thickBot="1">
      <c r="A67" s="235" t="s">
        <v>218</v>
      </c>
      <c r="B67" s="233">
        <v>31.379000000000005</v>
      </c>
      <c r="C67" s="230">
        <v>0.669</v>
      </c>
      <c r="D67" s="229">
        <v>0.075</v>
      </c>
      <c r="E67" s="230">
        <v>1.282</v>
      </c>
      <c r="F67" s="229">
        <f>SUM(B67:E67)</f>
        <v>33.405</v>
      </c>
      <c r="G67" s="232">
        <f>F67/$F$9</f>
        <v>0.0006892291181218009</v>
      </c>
      <c r="H67" s="233">
        <v>50.172000000000004</v>
      </c>
      <c r="I67" s="230">
        <v>2.9699999999999998</v>
      </c>
      <c r="J67" s="229">
        <v>0.13</v>
      </c>
      <c r="K67" s="230">
        <v>0</v>
      </c>
      <c r="L67" s="229">
        <f>SUM(H67:K67)</f>
        <v>53.272000000000006</v>
      </c>
      <c r="M67" s="405">
        <f>IF(ISERROR(F67/L67-1),"         /0",(F67/L67-1))</f>
        <v>-0.37293512539420337</v>
      </c>
      <c r="N67" s="410">
        <v>31.379000000000005</v>
      </c>
      <c r="O67" s="230">
        <v>0.669</v>
      </c>
      <c r="P67" s="229">
        <v>0.075</v>
      </c>
      <c r="Q67" s="230">
        <v>1.282</v>
      </c>
      <c r="R67" s="229">
        <f>SUM(N67:Q67)</f>
        <v>33.405</v>
      </c>
      <c r="S67" s="425">
        <f>R67/$R$9</f>
        <v>0.0006892291181218009</v>
      </c>
      <c r="T67" s="233">
        <v>50.172000000000004</v>
      </c>
      <c r="U67" s="230">
        <v>2.9699999999999998</v>
      </c>
      <c r="V67" s="229">
        <v>0.13</v>
      </c>
      <c r="W67" s="230">
        <v>0</v>
      </c>
      <c r="X67" s="229">
        <f>SUM(T67:W67)</f>
        <v>53.272000000000006</v>
      </c>
      <c r="Y67" s="228">
        <f>IF(ISERROR(R67/X67-1),"         /0",IF(R67/X67&gt;5,"  *  ",(R67/X67-1)))</f>
        <v>-0.37293512539420337</v>
      </c>
    </row>
    <row r="68" spans="1:25" s="330" customFormat="1" ht="19.5" customHeight="1" thickBot="1">
      <c r="A68" s="336" t="s">
        <v>56</v>
      </c>
      <c r="B68" s="334">
        <v>68.13499999999999</v>
      </c>
      <c r="C68" s="333">
        <v>0</v>
      </c>
      <c r="D68" s="332">
        <v>0</v>
      </c>
      <c r="E68" s="333">
        <v>0</v>
      </c>
      <c r="F68" s="332">
        <f>SUM(B68:E68)</f>
        <v>68.13499999999999</v>
      </c>
      <c r="G68" s="335">
        <f>F68/$F$9</f>
        <v>0.0014057963168157132</v>
      </c>
      <c r="H68" s="334">
        <v>57.289</v>
      </c>
      <c r="I68" s="333">
        <v>0</v>
      </c>
      <c r="J68" s="332"/>
      <c r="K68" s="333"/>
      <c r="L68" s="332">
        <f t="shared" si="25"/>
        <v>57.289</v>
      </c>
      <c r="M68" s="407">
        <f>IF(ISERROR(F68/L68-1),"         /0",(F68/L68-1))</f>
        <v>0.18932081202325035</v>
      </c>
      <c r="N68" s="412">
        <v>68.13499999999999</v>
      </c>
      <c r="O68" s="333">
        <v>0</v>
      </c>
      <c r="P68" s="332">
        <v>0</v>
      </c>
      <c r="Q68" s="333">
        <v>0</v>
      </c>
      <c r="R68" s="332">
        <f>SUM(N68:Q68)</f>
        <v>68.13499999999999</v>
      </c>
      <c r="S68" s="427">
        <f>R68/$R$9</f>
        <v>0.0014057963168157132</v>
      </c>
      <c r="T68" s="334">
        <v>57.289</v>
      </c>
      <c r="U68" s="333">
        <v>0</v>
      </c>
      <c r="V68" s="332"/>
      <c r="W68" s="333"/>
      <c r="X68" s="332">
        <f>SUM(T68:W68)</f>
        <v>57.289</v>
      </c>
      <c r="Y68" s="331">
        <f>IF(ISERROR(R68/X68-1),"         /0",IF(R68/X68&gt;5,"  *  ",(R68/X68-1)))</f>
        <v>0.18932081202325035</v>
      </c>
    </row>
    <row r="69" ht="15" thickTop="1">
      <c r="A69" s="121" t="s">
        <v>43</v>
      </c>
    </row>
    <row r="70" ht="15">
      <c r="A70" s="121" t="s">
        <v>55</v>
      </c>
    </row>
    <row r="71" ht="15">
      <c r="A71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9:Y65536 M69:M65536 Y3 M3">
    <cfRule type="cellIs" priority="4" dxfId="91" operator="lessThan" stopIfTrue="1">
      <formula>0</formula>
    </cfRule>
  </conditionalFormatting>
  <conditionalFormatting sqref="Y9:Y68 M9:M68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A1">
      <selection activeCell="A1" sqref="A1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.75" thickBot="1">
      <c r="Y1" s="663" t="s">
        <v>28</v>
      </c>
      <c r="Z1" s="664"/>
    </row>
    <row r="2" ht="9.75" customHeight="1" thickBot="1"/>
    <row r="3" spans="1:26" ht="24" customHeight="1" thickTop="1">
      <c r="A3" s="573" t="s">
        <v>120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59" t="s">
        <v>121</v>
      </c>
      <c r="B5" s="659" t="s">
        <v>122</v>
      </c>
      <c r="C5" s="591" t="s">
        <v>36</v>
      </c>
      <c r="D5" s="592"/>
      <c r="E5" s="592"/>
      <c r="F5" s="592"/>
      <c r="G5" s="592"/>
      <c r="H5" s="592"/>
      <c r="I5" s="592"/>
      <c r="J5" s="592"/>
      <c r="K5" s="593"/>
      <c r="L5" s="593"/>
      <c r="M5" s="593"/>
      <c r="N5" s="594"/>
      <c r="O5" s="595" t="s">
        <v>35</v>
      </c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4"/>
    </row>
    <row r="6" spans="1:26" s="173" customFormat="1" ht="26.25" customHeight="1" thickBot="1">
      <c r="A6" s="660"/>
      <c r="B6" s="660"/>
      <c r="C6" s="665" t="s">
        <v>199</v>
      </c>
      <c r="D6" s="666"/>
      <c r="E6" s="666"/>
      <c r="F6" s="666"/>
      <c r="G6" s="667"/>
      <c r="H6" s="580" t="s">
        <v>34</v>
      </c>
      <c r="I6" s="665" t="s">
        <v>200</v>
      </c>
      <c r="J6" s="666"/>
      <c r="K6" s="666"/>
      <c r="L6" s="666"/>
      <c r="M6" s="667"/>
      <c r="N6" s="580" t="s">
        <v>33</v>
      </c>
      <c r="O6" s="668" t="s">
        <v>201</v>
      </c>
      <c r="P6" s="666"/>
      <c r="Q6" s="666"/>
      <c r="R6" s="666"/>
      <c r="S6" s="667"/>
      <c r="T6" s="580" t="s">
        <v>34</v>
      </c>
      <c r="U6" s="668" t="s">
        <v>202</v>
      </c>
      <c r="V6" s="666"/>
      <c r="W6" s="666"/>
      <c r="X6" s="666"/>
      <c r="Y6" s="667"/>
      <c r="Z6" s="580" t="s">
        <v>33</v>
      </c>
    </row>
    <row r="7" spans="1:26" s="168" customFormat="1" ht="26.25" customHeight="1">
      <c r="A7" s="661"/>
      <c r="B7" s="661"/>
      <c r="C7" s="563" t="s">
        <v>22</v>
      </c>
      <c r="D7" s="564"/>
      <c r="E7" s="565" t="s">
        <v>21</v>
      </c>
      <c r="F7" s="566"/>
      <c r="G7" s="567" t="s">
        <v>17</v>
      </c>
      <c r="H7" s="581"/>
      <c r="I7" s="563" t="s">
        <v>22</v>
      </c>
      <c r="J7" s="564"/>
      <c r="K7" s="565" t="s">
        <v>21</v>
      </c>
      <c r="L7" s="566"/>
      <c r="M7" s="567" t="s">
        <v>17</v>
      </c>
      <c r="N7" s="581"/>
      <c r="O7" s="564" t="s">
        <v>22</v>
      </c>
      <c r="P7" s="564"/>
      <c r="Q7" s="569" t="s">
        <v>21</v>
      </c>
      <c r="R7" s="564"/>
      <c r="S7" s="567" t="s">
        <v>17</v>
      </c>
      <c r="T7" s="581"/>
      <c r="U7" s="570" t="s">
        <v>22</v>
      </c>
      <c r="V7" s="566"/>
      <c r="W7" s="565" t="s">
        <v>21</v>
      </c>
      <c r="X7" s="586"/>
      <c r="Y7" s="567" t="s">
        <v>17</v>
      </c>
      <c r="Z7" s="581"/>
    </row>
    <row r="8" spans="1:26" s="168" customFormat="1" ht="31.5" thickBot="1">
      <c r="A8" s="662"/>
      <c r="B8" s="662"/>
      <c r="C8" s="171" t="s">
        <v>19</v>
      </c>
      <c r="D8" s="169" t="s">
        <v>18</v>
      </c>
      <c r="E8" s="170" t="s">
        <v>19</v>
      </c>
      <c r="F8" s="169" t="s">
        <v>18</v>
      </c>
      <c r="G8" s="568"/>
      <c r="H8" s="582"/>
      <c r="I8" s="171" t="s">
        <v>19</v>
      </c>
      <c r="J8" s="169" t="s">
        <v>18</v>
      </c>
      <c r="K8" s="170" t="s">
        <v>19</v>
      </c>
      <c r="L8" s="169" t="s">
        <v>18</v>
      </c>
      <c r="M8" s="568"/>
      <c r="N8" s="582"/>
      <c r="O8" s="172" t="s">
        <v>19</v>
      </c>
      <c r="P8" s="169" t="s">
        <v>18</v>
      </c>
      <c r="Q8" s="170" t="s">
        <v>19</v>
      </c>
      <c r="R8" s="169" t="s">
        <v>18</v>
      </c>
      <c r="S8" s="568"/>
      <c r="T8" s="582"/>
      <c r="U8" s="171" t="s">
        <v>19</v>
      </c>
      <c r="V8" s="169" t="s">
        <v>18</v>
      </c>
      <c r="W8" s="170" t="s">
        <v>19</v>
      </c>
      <c r="X8" s="169" t="s">
        <v>18</v>
      </c>
      <c r="Y8" s="568"/>
      <c r="Z8" s="582"/>
    </row>
    <row r="9" spans="1:26" s="157" customFormat="1" ht="18" customHeight="1" thickBot="1" thickTop="1">
      <c r="A9" s="167" t="s">
        <v>24</v>
      </c>
      <c r="B9" s="372"/>
      <c r="C9" s="166">
        <f>SUM(C10:C62)</f>
        <v>1541080</v>
      </c>
      <c r="D9" s="160">
        <f>SUM(D10:D62)</f>
        <v>1541080</v>
      </c>
      <c r="E9" s="161">
        <f>SUM(E10:E62)</f>
        <v>74138</v>
      </c>
      <c r="F9" s="160">
        <f>SUM(F10:F62)</f>
        <v>74138</v>
      </c>
      <c r="G9" s="159">
        <f>SUM(C9:F9)</f>
        <v>3230436</v>
      </c>
      <c r="H9" s="163">
        <f aca="true" t="shared" si="0" ref="H9:H18">G9/$G$9</f>
        <v>1</v>
      </c>
      <c r="I9" s="162">
        <f>SUM(I10:I62)</f>
        <v>1273710</v>
      </c>
      <c r="J9" s="160">
        <f>SUM(J10:J62)</f>
        <v>1273710</v>
      </c>
      <c r="K9" s="161">
        <f>SUM(K10:K62)</f>
        <v>80856</v>
      </c>
      <c r="L9" s="160">
        <f>SUM(L10:L62)</f>
        <v>80856</v>
      </c>
      <c r="M9" s="159">
        <f aca="true" t="shared" si="1" ref="M9:M18">SUM(I9:L9)</f>
        <v>2709132</v>
      </c>
      <c r="N9" s="165">
        <f aca="true" t="shared" si="2" ref="N9:N18">IF(ISERROR(G9/M9-1),"         /0",(G9/M9-1))</f>
        <v>0.19242473234969726</v>
      </c>
      <c r="O9" s="164">
        <f>SUM(O10:O62)</f>
        <v>1541080</v>
      </c>
      <c r="P9" s="160">
        <f>SUM(P10:P62)</f>
        <v>1541080</v>
      </c>
      <c r="Q9" s="161">
        <f>SUM(Q10:Q62)</f>
        <v>74138</v>
      </c>
      <c r="R9" s="160">
        <f>SUM(R10:R62)</f>
        <v>74138</v>
      </c>
      <c r="S9" s="159">
        <f aca="true" t="shared" si="3" ref="S9:S18">SUM(O9:R9)</f>
        <v>3230436</v>
      </c>
      <c r="T9" s="163">
        <f aca="true" t="shared" si="4" ref="T9:T18">S9/$S$9</f>
        <v>1</v>
      </c>
      <c r="U9" s="162">
        <f>SUM(U10:U62)</f>
        <v>1273710</v>
      </c>
      <c r="V9" s="160">
        <f>SUM(V10:V62)</f>
        <v>1273710</v>
      </c>
      <c r="W9" s="161">
        <f>SUM(W10:W62)</f>
        <v>80856</v>
      </c>
      <c r="X9" s="160">
        <f>SUM(X10:X62)</f>
        <v>80856</v>
      </c>
      <c r="Y9" s="159">
        <f aca="true" t="shared" si="5" ref="Y9:Y18">SUM(U9:X9)</f>
        <v>2709132</v>
      </c>
      <c r="Z9" s="158">
        <f>IF(ISERROR(S9/Y9-1),"         /0",(S9/Y9-1))</f>
        <v>0.19242473234969726</v>
      </c>
    </row>
    <row r="10" spans="1:26" ht="21" customHeight="1" thickTop="1">
      <c r="A10" s="156" t="s">
        <v>146</v>
      </c>
      <c r="B10" s="373" t="s">
        <v>400</v>
      </c>
      <c r="C10" s="154">
        <v>488181</v>
      </c>
      <c r="D10" s="150">
        <v>579594</v>
      </c>
      <c r="E10" s="151">
        <v>17481</v>
      </c>
      <c r="F10" s="150">
        <v>18227</v>
      </c>
      <c r="G10" s="149">
        <f aca="true" t="shared" si="6" ref="G10:G62">SUM(C10:F10)</f>
        <v>1103483</v>
      </c>
      <c r="H10" s="153">
        <f t="shared" si="0"/>
        <v>0.34158949442118647</v>
      </c>
      <c r="I10" s="152">
        <v>436430</v>
      </c>
      <c r="J10" s="150">
        <v>536767</v>
      </c>
      <c r="K10" s="151">
        <v>19079</v>
      </c>
      <c r="L10" s="150">
        <v>17847</v>
      </c>
      <c r="M10" s="149">
        <f t="shared" si="1"/>
        <v>1010123</v>
      </c>
      <c r="N10" s="155">
        <f t="shared" si="2"/>
        <v>0.09242438792107488</v>
      </c>
      <c r="O10" s="154">
        <v>488181</v>
      </c>
      <c r="P10" s="150">
        <v>579594</v>
      </c>
      <c r="Q10" s="151">
        <v>17481</v>
      </c>
      <c r="R10" s="150">
        <v>18227</v>
      </c>
      <c r="S10" s="149">
        <f t="shared" si="3"/>
        <v>1103483</v>
      </c>
      <c r="T10" s="153">
        <f t="shared" si="4"/>
        <v>0.34158949442118647</v>
      </c>
      <c r="U10" s="152">
        <v>436430</v>
      </c>
      <c r="V10" s="150">
        <v>536767</v>
      </c>
      <c r="W10" s="151">
        <v>19079</v>
      </c>
      <c r="X10" s="150">
        <v>17847</v>
      </c>
      <c r="Y10" s="149">
        <f t="shared" si="5"/>
        <v>1010123</v>
      </c>
      <c r="Z10" s="148">
        <f aca="true" t="shared" si="7" ref="Z10:Z18">IF(ISERROR(S10/Y10-1),"         /0",IF(S10/Y10&gt;5,"  *  ",(S10/Y10-1)))</f>
        <v>0.09242438792107488</v>
      </c>
    </row>
    <row r="11" spans="1:26" ht="21" customHeight="1">
      <c r="A11" s="147" t="s">
        <v>147</v>
      </c>
      <c r="B11" s="374" t="s">
        <v>401</v>
      </c>
      <c r="C11" s="145">
        <v>211509</v>
      </c>
      <c r="D11" s="141">
        <v>201480</v>
      </c>
      <c r="E11" s="142">
        <v>3517</v>
      </c>
      <c r="F11" s="141">
        <v>3567</v>
      </c>
      <c r="G11" s="140">
        <f t="shared" si="6"/>
        <v>420073</v>
      </c>
      <c r="H11" s="144">
        <f t="shared" si="0"/>
        <v>0.13003600752344266</v>
      </c>
      <c r="I11" s="143">
        <v>120215</v>
      </c>
      <c r="J11" s="141">
        <v>109187</v>
      </c>
      <c r="K11" s="142">
        <v>4332</v>
      </c>
      <c r="L11" s="141">
        <v>5080</v>
      </c>
      <c r="M11" s="140">
        <f t="shared" si="1"/>
        <v>238814</v>
      </c>
      <c r="N11" s="146">
        <f t="shared" si="2"/>
        <v>0.7589965412413007</v>
      </c>
      <c r="O11" s="145">
        <v>211509</v>
      </c>
      <c r="P11" s="141">
        <v>201480</v>
      </c>
      <c r="Q11" s="142">
        <v>3517</v>
      </c>
      <c r="R11" s="141">
        <v>3567</v>
      </c>
      <c r="S11" s="140">
        <f t="shared" si="3"/>
        <v>420073</v>
      </c>
      <c r="T11" s="144">
        <f t="shared" si="4"/>
        <v>0.13003600752344266</v>
      </c>
      <c r="U11" s="143">
        <v>120215</v>
      </c>
      <c r="V11" s="141">
        <v>109187</v>
      </c>
      <c r="W11" s="142">
        <v>4332</v>
      </c>
      <c r="X11" s="141">
        <v>5080</v>
      </c>
      <c r="Y11" s="140">
        <f t="shared" si="5"/>
        <v>238814</v>
      </c>
      <c r="Z11" s="139">
        <f t="shared" si="7"/>
        <v>0.7589965412413007</v>
      </c>
    </row>
    <row r="12" spans="1:26" ht="21" customHeight="1">
      <c r="A12" s="147" t="s">
        <v>149</v>
      </c>
      <c r="B12" s="374" t="s">
        <v>464</v>
      </c>
      <c r="C12" s="145">
        <v>149128</v>
      </c>
      <c r="D12" s="141">
        <v>135863</v>
      </c>
      <c r="E12" s="142">
        <v>1359</v>
      </c>
      <c r="F12" s="141">
        <v>1060</v>
      </c>
      <c r="G12" s="140">
        <f t="shared" si="6"/>
        <v>287410</v>
      </c>
      <c r="H12" s="144">
        <f t="shared" si="0"/>
        <v>0.08896941465486392</v>
      </c>
      <c r="I12" s="143">
        <v>98476</v>
      </c>
      <c r="J12" s="141">
        <v>86863</v>
      </c>
      <c r="K12" s="142">
        <v>1225</v>
      </c>
      <c r="L12" s="141">
        <v>792</v>
      </c>
      <c r="M12" s="140">
        <f t="shared" si="1"/>
        <v>187356</v>
      </c>
      <c r="N12" s="146">
        <f t="shared" si="2"/>
        <v>0.5340314695019108</v>
      </c>
      <c r="O12" s="145">
        <v>149128</v>
      </c>
      <c r="P12" s="141">
        <v>135863</v>
      </c>
      <c r="Q12" s="142">
        <v>1359</v>
      </c>
      <c r="R12" s="141">
        <v>1060</v>
      </c>
      <c r="S12" s="140">
        <f t="shared" si="3"/>
        <v>287410</v>
      </c>
      <c r="T12" s="144">
        <f t="shared" si="4"/>
        <v>0.08896941465486392</v>
      </c>
      <c r="U12" s="143">
        <v>98476</v>
      </c>
      <c r="V12" s="141">
        <v>86863</v>
      </c>
      <c r="W12" s="142">
        <v>1225</v>
      </c>
      <c r="X12" s="141">
        <v>792</v>
      </c>
      <c r="Y12" s="140">
        <f t="shared" si="5"/>
        <v>187356</v>
      </c>
      <c r="Z12" s="139">
        <f t="shared" si="7"/>
        <v>0.5340314695019108</v>
      </c>
    </row>
    <row r="13" spans="1:26" ht="21" customHeight="1">
      <c r="A13" s="147" t="s">
        <v>148</v>
      </c>
      <c r="B13" s="374" t="s">
        <v>403</v>
      </c>
      <c r="C13" s="145">
        <v>141335</v>
      </c>
      <c r="D13" s="141">
        <v>122916</v>
      </c>
      <c r="E13" s="142">
        <v>3150</v>
      </c>
      <c r="F13" s="141">
        <v>3181</v>
      </c>
      <c r="G13" s="140">
        <f t="shared" si="6"/>
        <v>270582</v>
      </c>
      <c r="H13" s="144">
        <f t="shared" si="0"/>
        <v>0.08376021069601751</v>
      </c>
      <c r="I13" s="143">
        <v>109124</v>
      </c>
      <c r="J13" s="141">
        <v>90308</v>
      </c>
      <c r="K13" s="142">
        <v>2785</v>
      </c>
      <c r="L13" s="141">
        <v>3206</v>
      </c>
      <c r="M13" s="140">
        <f t="shared" si="1"/>
        <v>205423</v>
      </c>
      <c r="N13" s="146">
        <f t="shared" si="2"/>
        <v>0.3171942771744156</v>
      </c>
      <c r="O13" s="145">
        <v>141335</v>
      </c>
      <c r="P13" s="141">
        <v>122916</v>
      </c>
      <c r="Q13" s="142">
        <v>3150</v>
      </c>
      <c r="R13" s="141">
        <v>3181</v>
      </c>
      <c r="S13" s="140">
        <f t="shared" si="3"/>
        <v>270582</v>
      </c>
      <c r="T13" s="144">
        <f t="shared" si="4"/>
        <v>0.08376021069601751</v>
      </c>
      <c r="U13" s="143">
        <v>109124</v>
      </c>
      <c r="V13" s="141">
        <v>90308</v>
      </c>
      <c r="W13" s="142">
        <v>2785</v>
      </c>
      <c r="X13" s="141">
        <v>3206</v>
      </c>
      <c r="Y13" s="140">
        <f t="shared" si="5"/>
        <v>205423</v>
      </c>
      <c r="Z13" s="139">
        <f t="shared" si="7"/>
        <v>0.3171942771744156</v>
      </c>
    </row>
    <row r="14" spans="1:26" ht="21" customHeight="1">
      <c r="A14" s="147" t="s">
        <v>150</v>
      </c>
      <c r="B14" s="374" t="s">
        <v>404</v>
      </c>
      <c r="C14" s="145">
        <v>86691</v>
      </c>
      <c r="D14" s="141">
        <v>76506</v>
      </c>
      <c r="E14" s="142">
        <v>796</v>
      </c>
      <c r="F14" s="141">
        <v>742</v>
      </c>
      <c r="G14" s="140">
        <f t="shared" si="6"/>
        <v>164735</v>
      </c>
      <c r="H14" s="144">
        <f t="shared" si="0"/>
        <v>0.05099466449730006</v>
      </c>
      <c r="I14" s="143">
        <v>70612</v>
      </c>
      <c r="J14" s="141">
        <v>58333</v>
      </c>
      <c r="K14" s="142">
        <v>780</v>
      </c>
      <c r="L14" s="141">
        <v>753</v>
      </c>
      <c r="M14" s="140">
        <f t="shared" si="1"/>
        <v>130478</v>
      </c>
      <c r="N14" s="146">
        <f t="shared" si="2"/>
        <v>0.2625500084305401</v>
      </c>
      <c r="O14" s="145">
        <v>86691</v>
      </c>
      <c r="P14" s="141">
        <v>76506</v>
      </c>
      <c r="Q14" s="142">
        <v>796</v>
      </c>
      <c r="R14" s="141">
        <v>742</v>
      </c>
      <c r="S14" s="140">
        <f t="shared" si="3"/>
        <v>164735</v>
      </c>
      <c r="T14" s="144">
        <f t="shared" si="4"/>
        <v>0.05099466449730006</v>
      </c>
      <c r="U14" s="143">
        <v>70612</v>
      </c>
      <c r="V14" s="141">
        <v>58333</v>
      </c>
      <c r="W14" s="142">
        <v>780</v>
      </c>
      <c r="X14" s="141">
        <v>753</v>
      </c>
      <c r="Y14" s="140">
        <f t="shared" si="5"/>
        <v>130478</v>
      </c>
      <c r="Z14" s="139">
        <f t="shared" si="7"/>
        <v>0.2625500084305401</v>
      </c>
    </row>
    <row r="15" spans="1:26" ht="21" customHeight="1">
      <c r="A15" s="147" t="s">
        <v>152</v>
      </c>
      <c r="B15" s="374" t="s">
        <v>405</v>
      </c>
      <c r="C15" s="145">
        <v>50189</v>
      </c>
      <c r="D15" s="141">
        <v>45498</v>
      </c>
      <c r="E15" s="142">
        <v>14811</v>
      </c>
      <c r="F15" s="141">
        <v>14641</v>
      </c>
      <c r="G15" s="140">
        <f t="shared" si="6"/>
        <v>125139</v>
      </c>
      <c r="H15" s="144">
        <f t="shared" si="0"/>
        <v>0.03873749549596401</v>
      </c>
      <c r="I15" s="143">
        <v>39539</v>
      </c>
      <c r="J15" s="141">
        <v>35473</v>
      </c>
      <c r="K15" s="142">
        <v>20160</v>
      </c>
      <c r="L15" s="141">
        <v>18811</v>
      </c>
      <c r="M15" s="140">
        <f t="shared" si="1"/>
        <v>113983</v>
      </c>
      <c r="N15" s="146">
        <f t="shared" si="2"/>
        <v>0.09787424440486747</v>
      </c>
      <c r="O15" s="145">
        <v>50189</v>
      </c>
      <c r="P15" s="141">
        <v>45498</v>
      </c>
      <c r="Q15" s="142">
        <v>14811</v>
      </c>
      <c r="R15" s="141">
        <v>14641</v>
      </c>
      <c r="S15" s="140">
        <f t="shared" si="3"/>
        <v>125139</v>
      </c>
      <c r="T15" s="144">
        <f t="shared" si="4"/>
        <v>0.03873749549596401</v>
      </c>
      <c r="U15" s="143">
        <v>39539</v>
      </c>
      <c r="V15" s="141">
        <v>35473</v>
      </c>
      <c r="W15" s="142">
        <v>20160</v>
      </c>
      <c r="X15" s="141">
        <v>18811</v>
      </c>
      <c r="Y15" s="140">
        <f t="shared" si="5"/>
        <v>113983</v>
      </c>
      <c r="Z15" s="139">
        <f t="shared" si="7"/>
        <v>0.09787424440486747</v>
      </c>
    </row>
    <row r="16" spans="1:26" ht="21" customHeight="1">
      <c r="A16" s="147" t="s">
        <v>158</v>
      </c>
      <c r="B16" s="374" t="s">
        <v>406</v>
      </c>
      <c r="C16" s="145">
        <v>59520</v>
      </c>
      <c r="D16" s="141">
        <v>56185</v>
      </c>
      <c r="E16" s="142">
        <v>187</v>
      </c>
      <c r="F16" s="141">
        <v>195</v>
      </c>
      <c r="G16" s="140">
        <f t="shared" si="6"/>
        <v>116087</v>
      </c>
      <c r="H16" s="144">
        <f>G16/$G$9</f>
        <v>0.03593539695570505</v>
      </c>
      <c r="I16" s="143">
        <v>50603</v>
      </c>
      <c r="J16" s="141">
        <v>45044</v>
      </c>
      <c r="K16" s="142">
        <v>761</v>
      </c>
      <c r="L16" s="141">
        <v>601</v>
      </c>
      <c r="M16" s="140">
        <f>SUM(I16:L16)</f>
        <v>97009</v>
      </c>
      <c r="N16" s="146">
        <f>IF(ISERROR(G16/M16-1),"         /0",(G16/M16-1))</f>
        <v>0.19666216536610004</v>
      </c>
      <c r="O16" s="145">
        <v>59520</v>
      </c>
      <c r="P16" s="141">
        <v>56185</v>
      </c>
      <c r="Q16" s="142">
        <v>187</v>
      </c>
      <c r="R16" s="141">
        <v>195</v>
      </c>
      <c r="S16" s="140">
        <f>SUM(O16:R16)</f>
        <v>116087</v>
      </c>
      <c r="T16" s="144">
        <f>S16/$S$9</f>
        <v>0.03593539695570505</v>
      </c>
      <c r="U16" s="143">
        <v>50603</v>
      </c>
      <c r="V16" s="141">
        <v>45044</v>
      </c>
      <c r="W16" s="142">
        <v>761</v>
      </c>
      <c r="X16" s="141">
        <v>601</v>
      </c>
      <c r="Y16" s="140">
        <f>SUM(U16:X16)</f>
        <v>97009</v>
      </c>
      <c r="Z16" s="139">
        <f>IF(ISERROR(S16/Y16-1),"         /0",IF(S16/Y16&gt;5,"  *  ",(S16/Y16-1)))</f>
        <v>0.19666216536610004</v>
      </c>
    </row>
    <row r="17" spans="1:26" ht="21" customHeight="1">
      <c r="A17" s="147" t="s">
        <v>151</v>
      </c>
      <c r="B17" s="374" t="s">
        <v>407</v>
      </c>
      <c r="C17" s="145">
        <v>54401</v>
      </c>
      <c r="D17" s="141">
        <v>49520</v>
      </c>
      <c r="E17" s="142">
        <v>1725</v>
      </c>
      <c r="F17" s="141">
        <v>1716</v>
      </c>
      <c r="G17" s="140">
        <f t="shared" si="6"/>
        <v>107362</v>
      </c>
      <c r="H17" s="144">
        <f>G17/$G$9</f>
        <v>0.03323452314176786</v>
      </c>
      <c r="I17" s="143">
        <v>53753</v>
      </c>
      <c r="J17" s="141">
        <v>46219</v>
      </c>
      <c r="K17" s="142">
        <v>1857</v>
      </c>
      <c r="L17" s="141">
        <v>1906</v>
      </c>
      <c r="M17" s="140">
        <f>SUM(I17:L17)</f>
        <v>103735</v>
      </c>
      <c r="N17" s="146">
        <f>IF(ISERROR(G17/M17-1),"         /0",(G17/M17-1))</f>
        <v>0.03496409119390753</v>
      </c>
      <c r="O17" s="145">
        <v>54401</v>
      </c>
      <c r="P17" s="141">
        <v>49520</v>
      </c>
      <c r="Q17" s="142">
        <v>1725</v>
      </c>
      <c r="R17" s="141">
        <v>1716</v>
      </c>
      <c r="S17" s="140">
        <f>SUM(O17:R17)</f>
        <v>107362</v>
      </c>
      <c r="T17" s="144">
        <f>S17/$S$9</f>
        <v>0.03323452314176786</v>
      </c>
      <c r="U17" s="143">
        <v>53753</v>
      </c>
      <c r="V17" s="141">
        <v>46219</v>
      </c>
      <c r="W17" s="142">
        <v>1857</v>
      </c>
      <c r="X17" s="141">
        <v>1906</v>
      </c>
      <c r="Y17" s="140">
        <f>SUM(U17:X17)</f>
        <v>103735</v>
      </c>
      <c r="Z17" s="139">
        <f>IF(ISERROR(S17/Y17-1),"         /0",IF(S17/Y17&gt;5,"  *  ",(S17/Y17-1)))</f>
        <v>0.03496409119390753</v>
      </c>
    </row>
    <row r="18" spans="1:26" ht="21" customHeight="1">
      <c r="A18" s="147" t="s">
        <v>153</v>
      </c>
      <c r="B18" s="374" t="s">
        <v>408</v>
      </c>
      <c r="C18" s="145">
        <v>42195</v>
      </c>
      <c r="D18" s="141">
        <v>36181</v>
      </c>
      <c r="E18" s="142">
        <v>1333</v>
      </c>
      <c r="F18" s="141">
        <v>1393</v>
      </c>
      <c r="G18" s="140">
        <f t="shared" si="6"/>
        <v>81102</v>
      </c>
      <c r="H18" s="144">
        <f t="shared" si="0"/>
        <v>0.02510558946222739</v>
      </c>
      <c r="I18" s="143">
        <v>34089</v>
      </c>
      <c r="J18" s="141">
        <v>26510</v>
      </c>
      <c r="K18" s="142">
        <v>1759</v>
      </c>
      <c r="L18" s="141">
        <v>1775</v>
      </c>
      <c r="M18" s="140">
        <f t="shared" si="1"/>
        <v>64133</v>
      </c>
      <c r="N18" s="146">
        <f t="shared" si="2"/>
        <v>0.26459077230131123</v>
      </c>
      <c r="O18" s="145">
        <v>42195</v>
      </c>
      <c r="P18" s="141">
        <v>36181</v>
      </c>
      <c r="Q18" s="142">
        <v>1333</v>
      </c>
      <c r="R18" s="141">
        <v>1393</v>
      </c>
      <c r="S18" s="140">
        <f t="shared" si="3"/>
        <v>81102</v>
      </c>
      <c r="T18" s="144">
        <f t="shared" si="4"/>
        <v>0.02510558946222739</v>
      </c>
      <c r="U18" s="143">
        <v>34089</v>
      </c>
      <c r="V18" s="141">
        <v>26510</v>
      </c>
      <c r="W18" s="142">
        <v>1759</v>
      </c>
      <c r="X18" s="141">
        <v>1775</v>
      </c>
      <c r="Y18" s="140">
        <f t="shared" si="5"/>
        <v>64133</v>
      </c>
      <c r="Z18" s="139">
        <f t="shared" si="7"/>
        <v>0.26459077230131123</v>
      </c>
    </row>
    <row r="19" spans="1:26" ht="21" customHeight="1">
      <c r="A19" s="147" t="s">
        <v>157</v>
      </c>
      <c r="B19" s="374" t="s">
        <v>409</v>
      </c>
      <c r="C19" s="145">
        <v>35420</v>
      </c>
      <c r="D19" s="141">
        <v>39683</v>
      </c>
      <c r="E19" s="142">
        <v>1247</v>
      </c>
      <c r="F19" s="141">
        <v>1702</v>
      </c>
      <c r="G19" s="140">
        <f t="shared" si="6"/>
        <v>78052</v>
      </c>
      <c r="H19" s="144">
        <f aca="true" t="shared" si="8" ref="H19:H29">G19/$G$9</f>
        <v>0.024161444461366824</v>
      </c>
      <c r="I19" s="143">
        <v>36074</v>
      </c>
      <c r="J19" s="141">
        <v>40467</v>
      </c>
      <c r="K19" s="142">
        <v>1367</v>
      </c>
      <c r="L19" s="141">
        <v>1948</v>
      </c>
      <c r="M19" s="140">
        <f aca="true" t="shared" si="9" ref="M19:M29">SUM(I19:L19)</f>
        <v>79856</v>
      </c>
      <c r="N19" s="146">
        <f aca="true" t="shared" si="10" ref="N19:N29">IF(ISERROR(G19/M19-1),"         /0",(G19/M19-1))</f>
        <v>-0.022590663193748695</v>
      </c>
      <c r="O19" s="145">
        <v>35420</v>
      </c>
      <c r="P19" s="141">
        <v>39683</v>
      </c>
      <c r="Q19" s="142">
        <v>1247</v>
      </c>
      <c r="R19" s="141">
        <v>1702</v>
      </c>
      <c r="S19" s="140">
        <f aca="true" t="shared" si="11" ref="S19:S29">SUM(O19:R19)</f>
        <v>78052</v>
      </c>
      <c r="T19" s="144">
        <f aca="true" t="shared" si="12" ref="T19:T29">S19/$S$9</f>
        <v>0.024161444461366824</v>
      </c>
      <c r="U19" s="143">
        <v>36074</v>
      </c>
      <c r="V19" s="141">
        <v>40467</v>
      </c>
      <c r="W19" s="142">
        <v>1367</v>
      </c>
      <c r="X19" s="141">
        <v>1948</v>
      </c>
      <c r="Y19" s="140">
        <f aca="true" t="shared" si="13" ref="Y19:Y29">SUM(U19:X19)</f>
        <v>79856</v>
      </c>
      <c r="Z19" s="139">
        <f aca="true" t="shared" si="14" ref="Z19:Z29">IF(ISERROR(S19/Y19-1),"         /0",IF(S19/Y19&gt;5,"  *  ",(S19/Y19-1)))</f>
        <v>-0.022590663193748695</v>
      </c>
    </row>
    <row r="20" spans="1:26" ht="21" customHeight="1">
      <c r="A20" s="147" t="s">
        <v>154</v>
      </c>
      <c r="B20" s="374" t="s">
        <v>410</v>
      </c>
      <c r="C20" s="145">
        <v>39301</v>
      </c>
      <c r="D20" s="141">
        <v>37029</v>
      </c>
      <c r="E20" s="142">
        <v>189</v>
      </c>
      <c r="F20" s="141">
        <v>186</v>
      </c>
      <c r="G20" s="140">
        <f t="shared" si="6"/>
        <v>76705</v>
      </c>
      <c r="H20" s="144">
        <f t="shared" si="8"/>
        <v>0.02374447288229824</v>
      </c>
      <c r="I20" s="143">
        <v>39775</v>
      </c>
      <c r="J20" s="141">
        <v>38166</v>
      </c>
      <c r="K20" s="142">
        <v>569</v>
      </c>
      <c r="L20" s="141">
        <v>567</v>
      </c>
      <c r="M20" s="140">
        <f t="shared" si="9"/>
        <v>79077</v>
      </c>
      <c r="N20" s="146">
        <f t="shared" si="10"/>
        <v>-0.02999607977035046</v>
      </c>
      <c r="O20" s="145">
        <v>39301</v>
      </c>
      <c r="P20" s="141">
        <v>37029</v>
      </c>
      <c r="Q20" s="142">
        <v>189</v>
      </c>
      <c r="R20" s="141">
        <v>186</v>
      </c>
      <c r="S20" s="140">
        <f t="shared" si="11"/>
        <v>76705</v>
      </c>
      <c r="T20" s="144">
        <f t="shared" si="12"/>
        <v>0.02374447288229824</v>
      </c>
      <c r="U20" s="143">
        <v>39775</v>
      </c>
      <c r="V20" s="141">
        <v>38166</v>
      </c>
      <c r="W20" s="142">
        <v>569</v>
      </c>
      <c r="X20" s="141">
        <v>567</v>
      </c>
      <c r="Y20" s="140">
        <f t="shared" si="13"/>
        <v>79077</v>
      </c>
      <c r="Z20" s="139">
        <f t="shared" si="14"/>
        <v>-0.02999607977035046</v>
      </c>
    </row>
    <row r="21" spans="1:26" ht="21" customHeight="1">
      <c r="A21" s="147" t="s">
        <v>159</v>
      </c>
      <c r="B21" s="374" t="s">
        <v>411</v>
      </c>
      <c r="C21" s="145">
        <v>27583</v>
      </c>
      <c r="D21" s="141">
        <v>22845</v>
      </c>
      <c r="E21" s="142">
        <v>167</v>
      </c>
      <c r="F21" s="141">
        <v>178</v>
      </c>
      <c r="G21" s="140">
        <f t="shared" si="6"/>
        <v>50773</v>
      </c>
      <c r="H21" s="144">
        <f>G21/$G$9</f>
        <v>0.015717073484817528</v>
      </c>
      <c r="I21" s="143">
        <v>28356</v>
      </c>
      <c r="J21" s="141">
        <v>23770</v>
      </c>
      <c r="K21" s="142">
        <v>284</v>
      </c>
      <c r="L21" s="141">
        <v>267</v>
      </c>
      <c r="M21" s="140">
        <f>SUM(I21:L21)</f>
        <v>52677</v>
      </c>
      <c r="N21" s="146">
        <f>IF(ISERROR(G21/M21-1),"         /0",(G21/M21-1))</f>
        <v>-0.03614480703153178</v>
      </c>
      <c r="O21" s="145">
        <v>27583</v>
      </c>
      <c r="P21" s="141">
        <v>22845</v>
      </c>
      <c r="Q21" s="142">
        <v>167</v>
      </c>
      <c r="R21" s="141">
        <v>178</v>
      </c>
      <c r="S21" s="140">
        <f>SUM(O21:R21)</f>
        <v>50773</v>
      </c>
      <c r="T21" s="144">
        <f>S21/$S$9</f>
        <v>0.015717073484817528</v>
      </c>
      <c r="U21" s="143">
        <v>28356</v>
      </c>
      <c r="V21" s="141">
        <v>23770</v>
      </c>
      <c r="W21" s="142">
        <v>284</v>
      </c>
      <c r="X21" s="141">
        <v>267</v>
      </c>
      <c r="Y21" s="140">
        <f>SUM(U21:X21)</f>
        <v>52677</v>
      </c>
      <c r="Z21" s="139">
        <f>IF(ISERROR(S21/Y21-1),"         /0",IF(S21/Y21&gt;5,"  *  ",(S21/Y21-1)))</f>
        <v>-0.03614480703153178</v>
      </c>
    </row>
    <row r="22" spans="1:26" ht="21" customHeight="1">
      <c r="A22" s="147" t="s">
        <v>160</v>
      </c>
      <c r="B22" s="374" t="s">
        <v>160</v>
      </c>
      <c r="C22" s="145">
        <v>15322</v>
      </c>
      <c r="D22" s="141">
        <v>14679</v>
      </c>
      <c r="E22" s="142">
        <v>1378</v>
      </c>
      <c r="F22" s="141">
        <v>1441</v>
      </c>
      <c r="G22" s="140">
        <f t="shared" si="6"/>
        <v>32820</v>
      </c>
      <c r="H22" s="144">
        <f>G22/$G$9</f>
        <v>0.010159619320735653</v>
      </c>
      <c r="I22" s="143">
        <v>13916</v>
      </c>
      <c r="J22" s="141">
        <v>13950</v>
      </c>
      <c r="K22" s="142">
        <v>1712</v>
      </c>
      <c r="L22" s="141">
        <v>1610</v>
      </c>
      <c r="M22" s="140">
        <f>SUM(I22:L22)</f>
        <v>31188</v>
      </c>
      <c r="N22" s="146">
        <f>IF(ISERROR(G22/M22-1),"         /0",(G22/M22-1))</f>
        <v>0.052327818391689096</v>
      </c>
      <c r="O22" s="145">
        <v>15322</v>
      </c>
      <c r="P22" s="141">
        <v>14679</v>
      </c>
      <c r="Q22" s="142">
        <v>1378</v>
      </c>
      <c r="R22" s="141">
        <v>1441</v>
      </c>
      <c r="S22" s="140">
        <f>SUM(O22:R22)</f>
        <v>32820</v>
      </c>
      <c r="T22" s="144">
        <f>S22/$S$9</f>
        <v>0.010159619320735653</v>
      </c>
      <c r="U22" s="143">
        <v>13916</v>
      </c>
      <c r="V22" s="141">
        <v>13950</v>
      </c>
      <c r="W22" s="142">
        <v>1712</v>
      </c>
      <c r="X22" s="141">
        <v>1610</v>
      </c>
      <c r="Y22" s="140">
        <f>SUM(U22:X22)</f>
        <v>31188</v>
      </c>
      <c r="Z22" s="139">
        <f>IF(ISERROR(S22/Y22-1),"         /0",IF(S22/Y22&gt;5,"  *  ",(S22/Y22-1)))</f>
        <v>0.052327818391689096</v>
      </c>
    </row>
    <row r="23" spans="1:26" ht="21" customHeight="1">
      <c r="A23" s="147" t="s">
        <v>163</v>
      </c>
      <c r="B23" s="374" t="s">
        <v>412</v>
      </c>
      <c r="C23" s="145">
        <v>16042</v>
      </c>
      <c r="D23" s="141">
        <v>11853</v>
      </c>
      <c r="E23" s="142">
        <v>1332</v>
      </c>
      <c r="F23" s="141">
        <v>1443</v>
      </c>
      <c r="G23" s="140">
        <f t="shared" si="6"/>
        <v>30670</v>
      </c>
      <c r="H23" s="144">
        <f>G23/$G$9</f>
        <v>0.00949407448406345</v>
      </c>
      <c r="I23" s="143">
        <v>13099</v>
      </c>
      <c r="J23" s="141">
        <v>9640</v>
      </c>
      <c r="K23" s="142">
        <v>1408</v>
      </c>
      <c r="L23" s="141">
        <v>1521</v>
      </c>
      <c r="M23" s="140">
        <f>SUM(I23:L23)</f>
        <v>25668</v>
      </c>
      <c r="N23" s="146">
        <f>IF(ISERROR(G23/M23-1),"         /0",(G23/M23-1))</f>
        <v>0.1948729936107214</v>
      </c>
      <c r="O23" s="145">
        <v>16042</v>
      </c>
      <c r="P23" s="141">
        <v>11853</v>
      </c>
      <c r="Q23" s="142">
        <v>1332</v>
      </c>
      <c r="R23" s="141">
        <v>1443</v>
      </c>
      <c r="S23" s="140">
        <f>SUM(O23:R23)</f>
        <v>30670</v>
      </c>
      <c r="T23" s="144">
        <f>S23/$S$9</f>
        <v>0.00949407448406345</v>
      </c>
      <c r="U23" s="143">
        <v>13099</v>
      </c>
      <c r="V23" s="141">
        <v>9640</v>
      </c>
      <c r="W23" s="142">
        <v>1408</v>
      </c>
      <c r="X23" s="141">
        <v>1521</v>
      </c>
      <c r="Y23" s="140">
        <f>SUM(U23:X23)</f>
        <v>25668</v>
      </c>
      <c r="Z23" s="139">
        <f>IF(ISERROR(S23/Y23-1),"         /0",IF(S23/Y23&gt;5,"  *  ",(S23/Y23-1)))</f>
        <v>0.1948729936107214</v>
      </c>
    </row>
    <row r="24" spans="1:26" ht="21" customHeight="1">
      <c r="A24" s="147" t="s">
        <v>162</v>
      </c>
      <c r="B24" s="374" t="s">
        <v>413</v>
      </c>
      <c r="C24" s="145">
        <v>13124</v>
      </c>
      <c r="D24" s="141">
        <v>11203</v>
      </c>
      <c r="E24" s="142">
        <v>70</v>
      </c>
      <c r="F24" s="141">
        <v>65</v>
      </c>
      <c r="G24" s="140">
        <f t="shared" si="6"/>
        <v>24462</v>
      </c>
      <c r="H24" s="144">
        <f t="shared" si="8"/>
        <v>0.007572352462639718</v>
      </c>
      <c r="I24" s="143">
        <v>14971</v>
      </c>
      <c r="J24" s="141">
        <v>10915</v>
      </c>
      <c r="K24" s="142">
        <v>146</v>
      </c>
      <c r="L24" s="141">
        <v>91</v>
      </c>
      <c r="M24" s="140">
        <f t="shared" si="9"/>
        <v>26123</v>
      </c>
      <c r="N24" s="146">
        <f t="shared" si="10"/>
        <v>-0.06358381502890176</v>
      </c>
      <c r="O24" s="145">
        <v>13124</v>
      </c>
      <c r="P24" s="141">
        <v>11203</v>
      </c>
      <c r="Q24" s="142">
        <v>70</v>
      </c>
      <c r="R24" s="141">
        <v>65</v>
      </c>
      <c r="S24" s="140">
        <f t="shared" si="11"/>
        <v>24462</v>
      </c>
      <c r="T24" s="144">
        <f t="shared" si="12"/>
        <v>0.007572352462639718</v>
      </c>
      <c r="U24" s="143">
        <v>14971</v>
      </c>
      <c r="V24" s="141">
        <v>10915</v>
      </c>
      <c r="W24" s="142">
        <v>146</v>
      </c>
      <c r="X24" s="141">
        <v>91</v>
      </c>
      <c r="Y24" s="140">
        <f t="shared" si="13"/>
        <v>26123</v>
      </c>
      <c r="Z24" s="139">
        <f t="shared" si="14"/>
        <v>-0.06358381502890176</v>
      </c>
    </row>
    <row r="25" spans="1:26" ht="21" customHeight="1">
      <c r="A25" s="147" t="s">
        <v>161</v>
      </c>
      <c r="B25" s="374" t="s">
        <v>414</v>
      </c>
      <c r="C25" s="145">
        <v>11857</v>
      </c>
      <c r="D25" s="141">
        <v>10577</v>
      </c>
      <c r="E25" s="142">
        <v>522</v>
      </c>
      <c r="F25" s="141">
        <v>499</v>
      </c>
      <c r="G25" s="140">
        <f t="shared" si="6"/>
        <v>23455</v>
      </c>
      <c r="H25" s="144">
        <f t="shared" si="8"/>
        <v>0.007260629834486738</v>
      </c>
      <c r="I25" s="143">
        <v>11947</v>
      </c>
      <c r="J25" s="141">
        <v>10471</v>
      </c>
      <c r="K25" s="142">
        <v>459</v>
      </c>
      <c r="L25" s="141">
        <v>426</v>
      </c>
      <c r="M25" s="140">
        <f t="shared" si="9"/>
        <v>23303</v>
      </c>
      <c r="N25" s="146">
        <f t="shared" si="10"/>
        <v>0.006522765309187717</v>
      </c>
      <c r="O25" s="145">
        <v>11857</v>
      </c>
      <c r="P25" s="141">
        <v>10577</v>
      </c>
      <c r="Q25" s="142">
        <v>522</v>
      </c>
      <c r="R25" s="141">
        <v>499</v>
      </c>
      <c r="S25" s="140">
        <f t="shared" si="11"/>
        <v>23455</v>
      </c>
      <c r="T25" s="144">
        <f t="shared" si="12"/>
        <v>0.007260629834486738</v>
      </c>
      <c r="U25" s="143">
        <v>11947</v>
      </c>
      <c r="V25" s="141">
        <v>10471</v>
      </c>
      <c r="W25" s="142">
        <v>459</v>
      </c>
      <c r="X25" s="141">
        <v>426</v>
      </c>
      <c r="Y25" s="140">
        <f t="shared" si="13"/>
        <v>23303</v>
      </c>
      <c r="Z25" s="139">
        <f t="shared" si="14"/>
        <v>0.006522765309187717</v>
      </c>
    </row>
    <row r="26" spans="1:26" ht="21" customHeight="1">
      <c r="A26" s="147" t="s">
        <v>155</v>
      </c>
      <c r="B26" s="374" t="s">
        <v>415</v>
      </c>
      <c r="C26" s="145">
        <v>10688</v>
      </c>
      <c r="D26" s="141">
        <v>9108</v>
      </c>
      <c r="E26" s="142">
        <v>256</v>
      </c>
      <c r="F26" s="141">
        <v>106</v>
      </c>
      <c r="G26" s="140">
        <f t="shared" si="6"/>
        <v>20158</v>
      </c>
      <c r="H26" s="144">
        <f t="shared" si="8"/>
        <v>0.0062400245663433666</v>
      </c>
      <c r="I26" s="143">
        <v>15669</v>
      </c>
      <c r="J26" s="141">
        <v>11756</v>
      </c>
      <c r="K26" s="142">
        <v>966</v>
      </c>
      <c r="L26" s="141">
        <v>1067</v>
      </c>
      <c r="M26" s="140">
        <f t="shared" si="9"/>
        <v>29458</v>
      </c>
      <c r="N26" s="146">
        <f t="shared" si="10"/>
        <v>-0.31570371376196615</v>
      </c>
      <c r="O26" s="145">
        <v>10688</v>
      </c>
      <c r="P26" s="141">
        <v>9108</v>
      </c>
      <c r="Q26" s="142">
        <v>256</v>
      </c>
      <c r="R26" s="141">
        <v>106</v>
      </c>
      <c r="S26" s="140">
        <f t="shared" si="11"/>
        <v>20158</v>
      </c>
      <c r="T26" s="144">
        <f t="shared" si="12"/>
        <v>0.0062400245663433666</v>
      </c>
      <c r="U26" s="143">
        <v>15669</v>
      </c>
      <c r="V26" s="141">
        <v>11756</v>
      </c>
      <c r="W26" s="142">
        <v>966</v>
      </c>
      <c r="X26" s="141">
        <v>1067</v>
      </c>
      <c r="Y26" s="140">
        <f t="shared" si="13"/>
        <v>29458</v>
      </c>
      <c r="Z26" s="139">
        <f t="shared" si="14"/>
        <v>-0.31570371376196615</v>
      </c>
    </row>
    <row r="27" spans="1:26" ht="21" customHeight="1">
      <c r="A27" s="147" t="s">
        <v>164</v>
      </c>
      <c r="B27" s="374" t="s">
        <v>416</v>
      </c>
      <c r="C27" s="145">
        <v>10122</v>
      </c>
      <c r="D27" s="141">
        <v>8120</v>
      </c>
      <c r="E27" s="142">
        <v>217</v>
      </c>
      <c r="F27" s="141">
        <v>186</v>
      </c>
      <c r="G27" s="140">
        <f t="shared" si="6"/>
        <v>18645</v>
      </c>
      <c r="H27" s="144">
        <f t="shared" si="8"/>
        <v>0.005771666734768929</v>
      </c>
      <c r="I27" s="143">
        <v>10388</v>
      </c>
      <c r="J27" s="141">
        <v>8714</v>
      </c>
      <c r="K27" s="142">
        <v>493</v>
      </c>
      <c r="L27" s="141">
        <v>347</v>
      </c>
      <c r="M27" s="140">
        <f t="shared" si="9"/>
        <v>19942</v>
      </c>
      <c r="N27" s="146">
        <f t="shared" si="10"/>
        <v>-0.06503861197472671</v>
      </c>
      <c r="O27" s="145">
        <v>10122</v>
      </c>
      <c r="P27" s="141">
        <v>8120</v>
      </c>
      <c r="Q27" s="142">
        <v>217</v>
      </c>
      <c r="R27" s="141">
        <v>186</v>
      </c>
      <c r="S27" s="140">
        <f t="shared" si="11"/>
        <v>18645</v>
      </c>
      <c r="T27" s="144">
        <f t="shared" si="12"/>
        <v>0.005771666734768929</v>
      </c>
      <c r="U27" s="143">
        <v>10388</v>
      </c>
      <c r="V27" s="141">
        <v>8714</v>
      </c>
      <c r="W27" s="142">
        <v>493</v>
      </c>
      <c r="X27" s="141">
        <v>347</v>
      </c>
      <c r="Y27" s="140">
        <f t="shared" si="13"/>
        <v>19942</v>
      </c>
      <c r="Z27" s="139">
        <f t="shared" si="14"/>
        <v>-0.06503861197472671</v>
      </c>
    </row>
    <row r="28" spans="1:26" ht="21" customHeight="1">
      <c r="A28" s="147" t="s">
        <v>165</v>
      </c>
      <c r="B28" s="374" t="s">
        <v>417</v>
      </c>
      <c r="C28" s="145">
        <v>8086</v>
      </c>
      <c r="D28" s="141">
        <v>7820</v>
      </c>
      <c r="E28" s="142">
        <v>168</v>
      </c>
      <c r="F28" s="141">
        <v>136</v>
      </c>
      <c r="G28" s="140">
        <f t="shared" si="6"/>
        <v>16210</v>
      </c>
      <c r="H28" s="144">
        <f t="shared" si="8"/>
        <v>0.005017898512770413</v>
      </c>
      <c r="I28" s="143">
        <v>9206</v>
      </c>
      <c r="J28" s="141">
        <v>8595</v>
      </c>
      <c r="K28" s="142">
        <v>179</v>
      </c>
      <c r="L28" s="141">
        <v>109</v>
      </c>
      <c r="M28" s="140">
        <f t="shared" si="9"/>
        <v>18089</v>
      </c>
      <c r="N28" s="146">
        <f t="shared" si="10"/>
        <v>-0.10387528332135554</v>
      </c>
      <c r="O28" s="145">
        <v>8086</v>
      </c>
      <c r="P28" s="141">
        <v>7820</v>
      </c>
      <c r="Q28" s="142">
        <v>168</v>
      </c>
      <c r="R28" s="141">
        <v>136</v>
      </c>
      <c r="S28" s="140">
        <f t="shared" si="11"/>
        <v>16210</v>
      </c>
      <c r="T28" s="144">
        <f t="shared" si="12"/>
        <v>0.005017898512770413</v>
      </c>
      <c r="U28" s="143">
        <v>9206</v>
      </c>
      <c r="V28" s="141">
        <v>8595</v>
      </c>
      <c r="W28" s="142">
        <v>179</v>
      </c>
      <c r="X28" s="141">
        <v>109</v>
      </c>
      <c r="Y28" s="140">
        <f t="shared" si="13"/>
        <v>18089</v>
      </c>
      <c r="Z28" s="139">
        <f t="shared" si="14"/>
        <v>-0.10387528332135554</v>
      </c>
    </row>
    <row r="29" spans="1:26" ht="21" customHeight="1">
      <c r="A29" s="147" t="s">
        <v>166</v>
      </c>
      <c r="B29" s="374" t="s">
        <v>418</v>
      </c>
      <c r="C29" s="145">
        <v>7657</v>
      </c>
      <c r="D29" s="141">
        <v>6823</v>
      </c>
      <c r="E29" s="142">
        <v>253</v>
      </c>
      <c r="F29" s="141">
        <v>284</v>
      </c>
      <c r="G29" s="140">
        <f t="shared" si="6"/>
        <v>15017</v>
      </c>
      <c r="H29" s="144">
        <f t="shared" si="8"/>
        <v>0.004648598517351837</v>
      </c>
      <c r="I29" s="143">
        <v>7459</v>
      </c>
      <c r="J29" s="141">
        <v>6872</v>
      </c>
      <c r="K29" s="142">
        <v>119</v>
      </c>
      <c r="L29" s="141">
        <v>233</v>
      </c>
      <c r="M29" s="140">
        <f t="shared" si="9"/>
        <v>14683</v>
      </c>
      <c r="N29" s="146">
        <f t="shared" si="10"/>
        <v>0.02274739494653688</v>
      </c>
      <c r="O29" s="145">
        <v>7657</v>
      </c>
      <c r="P29" s="141">
        <v>6823</v>
      </c>
      <c r="Q29" s="142">
        <v>253</v>
      </c>
      <c r="R29" s="141">
        <v>284</v>
      </c>
      <c r="S29" s="140">
        <f t="shared" si="11"/>
        <v>15017</v>
      </c>
      <c r="T29" s="144">
        <f t="shared" si="12"/>
        <v>0.004648598517351837</v>
      </c>
      <c r="U29" s="143">
        <v>7459</v>
      </c>
      <c r="V29" s="141">
        <v>6872</v>
      </c>
      <c r="W29" s="142">
        <v>119</v>
      </c>
      <c r="X29" s="141">
        <v>233</v>
      </c>
      <c r="Y29" s="140">
        <f t="shared" si="13"/>
        <v>14683</v>
      </c>
      <c r="Z29" s="139">
        <f t="shared" si="14"/>
        <v>0.02274739494653688</v>
      </c>
    </row>
    <row r="30" spans="1:26" ht="21" customHeight="1">
      <c r="A30" s="147" t="s">
        <v>167</v>
      </c>
      <c r="B30" s="374" t="s">
        <v>419</v>
      </c>
      <c r="C30" s="145">
        <v>7514</v>
      </c>
      <c r="D30" s="141">
        <v>7058</v>
      </c>
      <c r="E30" s="142">
        <v>62</v>
      </c>
      <c r="F30" s="141">
        <v>73</v>
      </c>
      <c r="G30" s="140">
        <f t="shared" si="6"/>
        <v>14707</v>
      </c>
      <c r="H30" s="144">
        <f>G30/$G$9</f>
        <v>0.004552636238575845</v>
      </c>
      <c r="I30" s="143">
        <v>7418</v>
      </c>
      <c r="J30" s="141">
        <v>6867</v>
      </c>
      <c r="K30" s="142">
        <v>21</v>
      </c>
      <c r="L30" s="141">
        <v>19</v>
      </c>
      <c r="M30" s="140">
        <f>SUM(I30:L30)</f>
        <v>14325</v>
      </c>
      <c r="N30" s="146">
        <f>IF(ISERROR(G30/M30-1),"         /0",(G30/M30-1))</f>
        <v>0.026666666666666616</v>
      </c>
      <c r="O30" s="145">
        <v>7514</v>
      </c>
      <c r="P30" s="141">
        <v>7058</v>
      </c>
      <c r="Q30" s="142">
        <v>62</v>
      </c>
      <c r="R30" s="141">
        <v>73</v>
      </c>
      <c r="S30" s="140">
        <f>SUM(O30:R30)</f>
        <v>14707</v>
      </c>
      <c r="T30" s="144">
        <f>S30/$S$9</f>
        <v>0.004552636238575845</v>
      </c>
      <c r="U30" s="143">
        <v>7418</v>
      </c>
      <c r="V30" s="141">
        <v>6867</v>
      </c>
      <c r="W30" s="142">
        <v>21</v>
      </c>
      <c r="X30" s="141">
        <v>19</v>
      </c>
      <c r="Y30" s="140">
        <f>SUM(U30:X30)</f>
        <v>14325</v>
      </c>
      <c r="Z30" s="139">
        <f>IF(ISERROR(S30/Y30-1),"         /0",IF(S30/Y30&gt;5,"  *  ",(S30/Y30-1)))</f>
        <v>0.026666666666666616</v>
      </c>
    </row>
    <row r="31" spans="1:26" ht="21" customHeight="1">
      <c r="A31" s="147" t="s">
        <v>169</v>
      </c>
      <c r="B31" s="374" t="s">
        <v>420</v>
      </c>
      <c r="C31" s="145">
        <v>7200</v>
      </c>
      <c r="D31" s="141">
        <v>6975</v>
      </c>
      <c r="E31" s="142">
        <v>42</v>
      </c>
      <c r="F31" s="141">
        <v>25</v>
      </c>
      <c r="G31" s="140">
        <f t="shared" si="6"/>
        <v>14242</v>
      </c>
      <c r="H31" s="144">
        <f>G31/$G$9</f>
        <v>0.004408692820411858</v>
      </c>
      <c r="I31" s="143">
        <v>7019</v>
      </c>
      <c r="J31" s="141">
        <v>7002</v>
      </c>
      <c r="K31" s="142">
        <v>52</v>
      </c>
      <c r="L31" s="141">
        <v>16</v>
      </c>
      <c r="M31" s="140">
        <f>SUM(I31:L31)</f>
        <v>14089</v>
      </c>
      <c r="N31" s="146">
        <f>IF(ISERROR(G31/M31-1),"         /0",(G31/M31-1))</f>
        <v>0.010859535808077192</v>
      </c>
      <c r="O31" s="145">
        <v>7200</v>
      </c>
      <c r="P31" s="141">
        <v>6975</v>
      </c>
      <c r="Q31" s="142">
        <v>42</v>
      </c>
      <c r="R31" s="141">
        <v>25</v>
      </c>
      <c r="S31" s="140">
        <f>SUM(O31:R31)</f>
        <v>14242</v>
      </c>
      <c r="T31" s="144">
        <f>S31/$S$9</f>
        <v>0.004408692820411858</v>
      </c>
      <c r="U31" s="143">
        <v>7019</v>
      </c>
      <c r="V31" s="141">
        <v>7002</v>
      </c>
      <c r="W31" s="142">
        <v>52</v>
      </c>
      <c r="X31" s="141">
        <v>16</v>
      </c>
      <c r="Y31" s="140">
        <f>SUM(U31:X31)</f>
        <v>14089</v>
      </c>
      <c r="Z31" s="139">
        <f>IF(ISERROR(S31/Y31-1),"         /0",IF(S31/Y31&gt;5,"  *  ",(S31/Y31-1)))</f>
        <v>0.010859535808077192</v>
      </c>
    </row>
    <row r="32" spans="1:26" ht="21" customHeight="1">
      <c r="A32" s="147" t="s">
        <v>171</v>
      </c>
      <c r="B32" s="374" t="s">
        <v>421</v>
      </c>
      <c r="C32" s="145">
        <v>0</v>
      </c>
      <c r="D32" s="141">
        <v>0</v>
      </c>
      <c r="E32" s="142">
        <v>6935</v>
      </c>
      <c r="F32" s="141">
        <v>7190</v>
      </c>
      <c r="G32" s="140">
        <f t="shared" si="6"/>
        <v>14125</v>
      </c>
      <c r="H32" s="144">
        <f>G32/$G$9</f>
        <v>0.004372474799067371</v>
      </c>
      <c r="I32" s="143"/>
      <c r="J32" s="141"/>
      <c r="K32" s="142">
        <v>3210</v>
      </c>
      <c r="L32" s="141">
        <v>3313</v>
      </c>
      <c r="M32" s="140">
        <f>SUM(I32:L32)</f>
        <v>6523</v>
      </c>
      <c r="N32" s="146">
        <f>IF(ISERROR(G32/M32-1),"         /0",(G32/M32-1))</f>
        <v>1.1654146864939445</v>
      </c>
      <c r="O32" s="145"/>
      <c r="P32" s="141"/>
      <c r="Q32" s="142">
        <v>6935</v>
      </c>
      <c r="R32" s="141">
        <v>7190</v>
      </c>
      <c r="S32" s="140">
        <f>SUM(O32:R32)</f>
        <v>14125</v>
      </c>
      <c r="T32" s="144">
        <f>S32/$S$9</f>
        <v>0.004372474799067371</v>
      </c>
      <c r="U32" s="143"/>
      <c r="V32" s="141"/>
      <c r="W32" s="142">
        <v>3210</v>
      </c>
      <c r="X32" s="141">
        <v>3313</v>
      </c>
      <c r="Y32" s="140">
        <f>SUM(U32:X32)</f>
        <v>6523</v>
      </c>
      <c r="Z32" s="139">
        <f>IF(ISERROR(S32/Y32-1),"         /0",IF(S32/Y32&gt;5,"  *  ",(S32/Y32-1)))</f>
        <v>1.1654146864939445</v>
      </c>
    </row>
    <row r="33" spans="1:26" ht="21" customHeight="1">
      <c r="A33" s="147" t="s">
        <v>170</v>
      </c>
      <c r="B33" s="374" t="s">
        <v>422</v>
      </c>
      <c r="C33" s="145">
        <v>2917</v>
      </c>
      <c r="D33" s="141">
        <v>2793</v>
      </c>
      <c r="E33" s="142">
        <v>2953</v>
      </c>
      <c r="F33" s="141">
        <v>2797</v>
      </c>
      <c r="G33" s="140">
        <f t="shared" si="6"/>
        <v>11460</v>
      </c>
      <c r="H33" s="144">
        <f>G33/$G$9</f>
        <v>0.0035475087573318275</v>
      </c>
      <c r="I33" s="143">
        <v>2665</v>
      </c>
      <c r="J33" s="141">
        <v>2441</v>
      </c>
      <c r="K33" s="142">
        <v>2547</v>
      </c>
      <c r="L33" s="141">
        <v>2273</v>
      </c>
      <c r="M33" s="140">
        <f>SUM(I33:L33)</f>
        <v>9926</v>
      </c>
      <c r="N33" s="146">
        <f>IF(ISERROR(G33/M33-1),"         /0",(G33/M33-1))</f>
        <v>0.15454362280878509</v>
      </c>
      <c r="O33" s="145">
        <v>2917</v>
      </c>
      <c r="P33" s="141">
        <v>2793</v>
      </c>
      <c r="Q33" s="142">
        <v>2953</v>
      </c>
      <c r="R33" s="141">
        <v>2797</v>
      </c>
      <c r="S33" s="140">
        <f>SUM(O33:R33)</f>
        <v>11460</v>
      </c>
      <c r="T33" s="144">
        <f>S33/$S$9</f>
        <v>0.0035475087573318275</v>
      </c>
      <c r="U33" s="143">
        <v>2665</v>
      </c>
      <c r="V33" s="141">
        <v>2441</v>
      </c>
      <c r="W33" s="142">
        <v>2547</v>
      </c>
      <c r="X33" s="141">
        <v>2273</v>
      </c>
      <c r="Y33" s="140">
        <f>SUM(U33:X33)</f>
        <v>9926</v>
      </c>
      <c r="Z33" s="139">
        <f>IF(ISERROR(S33/Y33-1),"         /0",IF(S33/Y33&gt;5,"  *  ",(S33/Y33-1)))</f>
        <v>0.15454362280878509</v>
      </c>
    </row>
    <row r="34" spans="1:26" ht="21" customHeight="1">
      <c r="A34" s="147" t="s">
        <v>168</v>
      </c>
      <c r="B34" s="374" t="s">
        <v>423</v>
      </c>
      <c r="C34" s="145">
        <v>5505</v>
      </c>
      <c r="D34" s="141">
        <v>4797</v>
      </c>
      <c r="E34" s="142">
        <v>119</v>
      </c>
      <c r="F34" s="141">
        <v>119</v>
      </c>
      <c r="G34" s="140">
        <f t="shared" si="6"/>
        <v>10540</v>
      </c>
      <c r="H34" s="144">
        <f>G34/$G$9</f>
        <v>0.003262717478383723</v>
      </c>
      <c r="I34" s="143">
        <v>6667</v>
      </c>
      <c r="J34" s="141">
        <v>5532</v>
      </c>
      <c r="K34" s="142">
        <v>90</v>
      </c>
      <c r="L34" s="141">
        <v>140</v>
      </c>
      <c r="M34" s="140">
        <f>SUM(I34:L34)</f>
        <v>12429</v>
      </c>
      <c r="N34" s="146">
        <f>IF(ISERROR(G34/M34-1),"         /0",(G34/M34-1))</f>
        <v>-0.151983264944887</v>
      </c>
      <c r="O34" s="145">
        <v>5505</v>
      </c>
      <c r="P34" s="141">
        <v>4797</v>
      </c>
      <c r="Q34" s="142">
        <v>119</v>
      </c>
      <c r="R34" s="141">
        <v>119</v>
      </c>
      <c r="S34" s="140">
        <f>SUM(O34:R34)</f>
        <v>10540</v>
      </c>
      <c r="T34" s="144">
        <f>S34/$S$9</f>
        <v>0.003262717478383723</v>
      </c>
      <c r="U34" s="143">
        <v>6667</v>
      </c>
      <c r="V34" s="141">
        <v>5532</v>
      </c>
      <c r="W34" s="142">
        <v>90</v>
      </c>
      <c r="X34" s="141">
        <v>140</v>
      </c>
      <c r="Y34" s="140">
        <f>SUM(U34:X34)</f>
        <v>12429</v>
      </c>
      <c r="Z34" s="139">
        <f>IF(ISERROR(S34/Y34-1),"         /0",IF(S34/Y34&gt;5,"  *  ",(S34/Y34-1)))</f>
        <v>-0.151983264944887</v>
      </c>
    </row>
    <row r="35" spans="1:26" ht="21" customHeight="1">
      <c r="A35" s="147" t="s">
        <v>172</v>
      </c>
      <c r="B35" s="374" t="s">
        <v>424</v>
      </c>
      <c r="C35" s="145">
        <v>4013</v>
      </c>
      <c r="D35" s="141">
        <v>3971</v>
      </c>
      <c r="E35" s="142">
        <v>162</v>
      </c>
      <c r="F35" s="141">
        <v>132</v>
      </c>
      <c r="G35" s="140">
        <f t="shared" si="6"/>
        <v>8278</v>
      </c>
      <c r="H35" s="144">
        <f aca="true" t="shared" si="15" ref="H35:H47">G35/$G$9</f>
        <v>0.0025625023990569692</v>
      </c>
      <c r="I35" s="143">
        <v>4378</v>
      </c>
      <c r="J35" s="141">
        <v>4322</v>
      </c>
      <c r="K35" s="142">
        <v>185</v>
      </c>
      <c r="L35" s="141">
        <v>83</v>
      </c>
      <c r="M35" s="140">
        <f aca="true" t="shared" si="16" ref="M35:M47">SUM(I35:L35)</f>
        <v>8968</v>
      </c>
      <c r="N35" s="146">
        <f aca="true" t="shared" si="17" ref="N35:N47">IF(ISERROR(G35/M35-1),"         /0",(G35/M35-1))</f>
        <v>-0.0769402319357716</v>
      </c>
      <c r="O35" s="145">
        <v>4013</v>
      </c>
      <c r="P35" s="141">
        <v>3971</v>
      </c>
      <c r="Q35" s="142">
        <v>162</v>
      </c>
      <c r="R35" s="141">
        <v>132</v>
      </c>
      <c r="S35" s="140">
        <f aca="true" t="shared" si="18" ref="S35:S47">SUM(O35:R35)</f>
        <v>8278</v>
      </c>
      <c r="T35" s="144">
        <f aca="true" t="shared" si="19" ref="T35:T47">S35/$S$9</f>
        <v>0.0025625023990569692</v>
      </c>
      <c r="U35" s="143">
        <v>4378</v>
      </c>
      <c r="V35" s="141">
        <v>4322</v>
      </c>
      <c r="W35" s="142">
        <v>185</v>
      </c>
      <c r="X35" s="141">
        <v>83</v>
      </c>
      <c r="Y35" s="140">
        <f aca="true" t="shared" si="20" ref="Y35:Y47">SUM(U35:X35)</f>
        <v>8968</v>
      </c>
      <c r="Z35" s="139">
        <f aca="true" t="shared" si="21" ref="Z35:Z47">IF(ISERROR(S35/Y35-1),"         /0",IF(S35/Y35&gt;5,"  *  ",(S35/Y35-1)))</f>
        <v>-0.0769402319357716</v>
      </c>
    </row>
    <row r="36" spans="1:26" ht="21" customHeight="1">
      <c r="A36" s="147" t="s">
        <v>173</v>
      </c>
      <c r="B36" s="374" t="s">
        <v>425</v>
      </c>
      <c r="C36" s="145">
        <v>4210</v>
      </c>
      <c r="D36" s="141">
        <v>3720</v>
      </c>
      <c r="E36" s="142">
        <v>7</v>
      </c>
      <c r="F36" s="141">
        <v>8</v>
      </c>
      <c r="G36" s="140">
        <f t="shared" si="6"/>
        <v>7945</v>
      </c>
      <c r="H36" s="144">
        <f t="shared" si="15"/>
        <v>0.002459420338307275</v>
      </c>
      <c r="I36" s="143">
        <v>3464</v>
      </c>
      <c r="J36" s="141">
        <v>3064</v>
      </c>
      <c r="K36" s="142">
        <v>2</v>
      </c>
      <c r="L36" s="141">
        <v>2</v>
      </c>
      <c r="M36" s="140">
        <f t="shared" si="16"/>
        <v>6532</v>
      </c>
      <c r="N36" s="146">
        <f t="shared" si="17"/>
        <v>0.21631965707287204</v>
      </c>
      <c r="O36" s="145">
        <v>4210</v>
      </c>
      <c r="P36" s="141">
        <v>3720</v>
      </c>
      <c r="Q36" s="142">
        <v>7</v>
      </c>
      <c r="R36" s="141">
        <v>8</v>
      </c>
      <c r="S36" s="140">
        <f t="shared" si="18"/>
        <v>7945</v>
      </c>
      <c r="T36" s="144">
        <f t="shared" si="19"/>
        <v>0.002459420338307275</v>
      </c>
      <c r="U36" s="143">
        <v>3464</v>
      </c>
      <c r="V36" s="141">
        <v>3064</v>
      </c>
      <c r="W36" s="142">
        <v>2</v>
      </c>
      <c r="X36" s="141">
        <v>2</v>
      </c>
      <c r="Y36" s="140">
        <f t="shared" si="20"/>
        <v>6532</v>
      </c>
      <c r="Z36" s="139">
        <f t="shared" si="21"/>
        <v>0.21631965707287204</v>
      </c>
    </row>
    <row r="37" spans="1:26" ht="21" customHeight="1">
      <c r="A37" s="147" t="s">
        <v>174</v>
      </c>
      <c r="B37" s="374" t="s">
        <v>426</v>
      </c>
      <c r="C37" s="145">
        <v>3577</v>
      </c>
      <c r="D37" s="141">
        <v>3329</v>
      </c>
      <c r="E37" s="142">
        <v>3</v>
      </c>
      <c r="F37" s="141">
        <v>3</v>
      </c>
      <c r="G37" s="140">
        <f t="shared" si="6"/>
        <v>6912</v>
      </c>
      <c r="H37" s="144">
        <f t="shared" si="15"/>
        <v>0.002139649260966631</v>
      </c>
      <c r="I37" s="143">
        <v>1992</v>
      </c>
      <c r="J37" s="141">
        <v>2909</v>
      </c>
      <c r="K37" s="142">
        <v>10</v>
      </c>
      <c r="L37" s="141">
        <v>5</v>
      </c>
      <c r="M37" s="140">
        <f t="shared" si="16"/>
        <v>4916</v>
      </c>
      <c r="N37" s="146">
        <f t="shared" si="17"/>
        <v>0.4060211554109032</v>
      </c>
      <c r="O37" s="145">
        <v>3577</v>
      </c>
      <c r="P37" s="141">
        <v>3329</v>
      </c>
      <c r="Q37" s="142">
        <v>3</v>
      </c>
      <c r="R37" s="141">
        <v>3</v>
      </c>
      <c r="S37" s="140">
        <f t="shared" si="18"/>
        <v>6912</v>
      </c>
      <c r="T37" s="144">
        <f t="shared" si="19"/>
        <v>0.002139649260966631</v>
      </c>
      <c r="U37" s="143">
        <v>1992</v>
      </c>
      <c r="V37" s="141">
        <v>2909</v>
      </c>
      <c r="W37" s="142">
        <v>10</v>
      </c>
      <c r="X37" s="141">
        <v>5</v>
      </c>
      <c r="Y37" s="140">
        <f t="shared" si="20"/>
        <v>4916</v>
      </c>
      <c r="Z37" s="139">
        <f t="shared" si="21"/>
        <v>0.4060211554109032</v>
      </c>
    </row>
    <row r="38" spans="1:26" ht="21" customHeight="1">
      <c r="A38" s="147" t="s">
        <v>175</v>
      </c>
      <c r="B38" s="374" t="s">
        <v>427</v>
      </c>
      <c r="C38" s="145">
        <v>3635</v>
      </c>
      <c r="D38" s="141">
        <v>2601</v>
      </c>
      <c r="E38" s="142">
        <v>201</v>
      </c>
      <c r="F38" s="141">
        <v>225</v>
      </c>
      <c r="G38" s="140">
        <f t="shared" si="6"/>
        <v>6662</v>
      </c>
      <c r="H38" s="144">
        <f t="shared" si="15"/>
        <v>0.0020622603264698635</v>
      </c>
      <c r="I38" s="143">
        <v>3872</v>
      </c>
      <c r="J38" s="141">
        <v>3091</v>
      </c>
      <c r="K38" s="142">
        <v>152</v>
      </c>
      <c r="L38" s="141">
        <v>181</v>
      </c>
      <c r="M38" s="140">
        <f t="shared" si="16"/>
        <v>7296</v>
      </c>
      <c r="N38" s="146">
        <f t="shared" si="17"/>
        <v>-0.08689692982456143</v>
      </c>
      <c r="O38" s="145">
        <v>3635</v>
      </c>
      <c r="P38" s="141">
        <v>2601</v>
      </c>
      <c r="Q38" s="142">
        <v>201</v>
      </c>
      <c r="R38" s="141">
        <v>225</v>
      </c>
      <c r="S38" s="140">
        <f t="shared" si="18"/>
        <v>6662</v>
      </c>
      <c r="T38" s="144">
        <f t="shared" si="19"/>
        <v>0.0020622603264698635</v>
      </c>
      <c r="U38" s="143">
        <v>3872</v>
      </c>
      <c r="V38" s="141">
        <v>3091</v>
      </c>
      <c r="W38" s="142">
        <v>152</v>
      </c>
      <c r="X38" s="141">
        <v>181</v>
      </c>
      <c r="Y38" s="140">
        <f t="shared" si="20"/>
        <v>7296</v>
      </c>
      <c r="Z38" s="139">
        <f t="shared" si="21"/>
        <v>-0.08689692982456143</v>
      </c>
    </row>
    <row r="39" spans="1:26" ht="21" customHeight="1">
      <c r="A39" s="147" t="s">
        <v>176</v>
      </c>
      <c r="B39" s="374" t="s">
        <v>428</v>
      </c>
      <c r="C39" s="145">
        <v>3056</v>
      </c>
      <c r="D39" s="141">
        <v>2781</v>
      </c>
      <c r="E39" s="142">
        <v>55</v>
      </c>
      <c r="F39" s="141">
        <v>49</v>
      </c>
      <c r="G39" s="140">
        <f t="shared" si="6"/>
        <v>5941</v>
      </c>
      <c r="H39" s="144">
        <f t="shared" si="15"/>
        <v>0.0018390706393811857</v>
      </c>
      <c r="I39" s="143">
        <v>2373</v>
      </c>
      <c r="J39" s="141">
        <v>2210</v>
      </c>
      <c r="K39" s="142">
        <v>107</v>
      </c>
      <c r="L39" s="141">
        <v>107</v>
      </c>
      <c r="M39" s="140">
        <f t="shared" si="16"/>
        <v>4797</v>
      </c>
      <c r="N39" s="146">
        <f t="shared" si="17"/>
        <v>0.2384823848238482</v>
      </c>
      <c r="O39" s="145">
        <v>3056</v>
      </c>
      <c r="P39" s="141">
        <v>2781</v>
      </c>
      <c r="Q39" s="142">
        <v>55</v>
      </c>
      <c r="R39" s="141">
        <v>49</v>
      </c>
      <c r="S39" s="140">
        <f t="shared" si="18"/>
        <v>5941</v>
      </c>
      <c r="T39" s="144">
        <f t="shared" si="19"/>
        <v>0.0018390706393811857</v>
      </c>
      <c r="U39" s="143">
        <v>2373</v>
      </c>
      <c r="V39" s="141">
        <v>2210</v>
      </c>
      <c r="W39" s="142">
        <v>107</v>
      </c>
      <c r="X39" s="141">
        <v>107</v>
      </c>
      <c r="Y39" s="140">
        <f t="shared" si="20"/>
        <v>4797</v>
      </c>
      <c r="Z39" s="139">
        <f t="shared" si="21"/>
        <v>0.2384823848238482</v>
      </c>
    </row>
    <row r="40" spans="1:26" ht="21" customHeight="1">
      <c r="A40" s="147" t="s">
        <v>177</v>
      </c>
      <c r="B40" s="374" t="s">
        <v>429</v>
      </c>
      <c r="C40" s="145">
        <v>2606</v>
      </c>
      <c r="D40" s="141">
        <v>2486</v>
      </c>
      <c r="E40" s="142">
        <v>21</v>
      </c>
      <c r="F40" s="141">
        <v>4</v>
      </c>
      <c r="G40" s="140">
        <f t="shared" si="6"/>
        <v>5117</v>
      </c>
      <c r="H40" s="144">
        <f t="shared" si="15"/>
        <v>0.0015839967112798396</v>
      </c>
      <c r="I40" s="143">
        <v>2784</v>
      </c>
      <c r="J40" s="141">
        <v>2547</v>
      </c>
      <c r="K40" s="142">
        <v>109</v>
      </c>
      <c r="L40" s="141">
        <v>109</v>
      </c>
      <c r="M40" s="140">
        <f t="shared" si="16"/>
        <v>5549</v>
      </c>
      <c r="N40" s="146">
        <f t="shared" si="17"/>
        <v>-0.07785186520093712</v>
      </c>
      <c r="O40" s="145">
        <v>2606</v>
      </c>
      <c r="P40" s="141">
        <v>2486</v>
      </c>
      <c r="Q40" s="142">
        <v>21</v>
      </c>
      <c r="R40" s="141">
        <v>4</v>
      </c>
      <c r="S40" s="140">
        <f t="shared" si="18"/>
        <v>5117</v>
      </c>
      <c r="T40" s="144">
        <f t="shared" si="19"/>
        <v>0.0015839967112798396</v>
      </c>
      <c r="U40" s="143">
        <v>2784</v>
      </c>
      <c r="V40" s="141">
        <v>2547</v>
      </c>
      <c r="W40" s="142">
        <v>109</v>
      </c>
      <c r="X40" s="141">
        <v>109</v>
      </c>
      <c r="Y40" s="140">
        <f t="shared" si="20"/>
        <v>5549</v>
      </c>
      <c r="Z40" s="139">
        <f t="shared" si="21"/>
        <v>-0.07785186520093712</v>
      </c>
    </row>
    <row r="41" spans="1:26" ht="21" customHeight="1">
      <c r="A41" s="147" t="s">
        <v>179</v>
      </c>
      <c r="B41" s="374" t="s">
        <v>430</v>
      </c>
      <c r="C41" s="145">
        <v>1562</v>
      </c>
      <c r="D41" s="141">
        <v>1434</v>
      </c>
      <c r="E41" s="142">
        <v>1069</v>
      </c>
      <c r="F41" s="141">
        <v>889</v>
      </c>
      <c r="G41" s="140">
        <f t="shared" si="6"/>
        <v>4954</v>
      </c>
      <c r="H41" s="144">
        <f t="shared" si="15"/>
        <v>0.001533539125987947</v>
      </c>
      <c r="I41" s="143">
        <v>1081</v>
      </c>
      <c r="J41" s="141">
        <v>897</v>
      </c>
      <c r="K41" s="142">
        <v>1862</v>
      </c>
      <c r="L41" s="141">
        <v>1870</v>
      </c>
      <c r="M41" s="140">
        <f t="shared" si="16"/>
        <v>5710</v>
      </c>
      <c r="N41" s="146">
        <f t="shared" si="17"/>
        <v>-0.13239929947460594</v>
      </c>
      <c r="O41" s="145">
        <v>1562</v>
      </c>
      <c r="P41" s="141">
        <v>1434</v>
      </c>
      <c r="Q41" s="142">
        <v>1069</v>
      </c>
      <c r="R41" s="141">
        <v>889</v>
      </c>
      <c r="S41" s="140">
        <f t="shared" si="18"/>
        <v>4954</v>
      </c>
      <c r="T41" s="144">
        <f t="shared" si="19"/>
        <v>0.001533539125987947</v>
      </c>
      <c r="U41" s="143">
        <v>1081</v>
      </c>
      <c r="V41" s="141">
        <v>897</v>
      </c>
      <c r="W41" s="142">
        <v>1862</v>
      </c>
      <c r="X41" s="141">
        <v>1870</v>
      </c>
      <c r="Y41" s="140">
        <f t="shared" si="20"/>
        <v>5710</v>
      </c>
      <c r="Z41" s="139">
        <f t="shared" si="21"/>
        <v>-0.13239929947460594</v>
      </c>
    </row>
    <row r="42" spans="1:26" ht="21" customHeight="1">
      <c r="A42" s="147" t="s">
        <v>178</v>
      </c>
      <c r="B42" s="374" t="s">
        <v>431</v>
      </c>
      <c r="C42" s="145">
        <v>1859</v>
      </c>
      <c r="D42" s="141">
        <v>1910</v>
      </c>
      <c r="E42" s="142">
        <v>452</v>
      </c>
      <c r="F42" s="141">
        <v>426</v>
      </c>
      <c r="G42" s="140">
        <f t="shared" si="6"/>
        <v>4647</v>
      </c>
      <c r="H42" s="144">
        <f t="shared" si="15"/>
        <v>0.0014385055144259164</v>
      </c>
      <c r="I42" s="143">
        <v>1475</v>
      </c>
      <c r="J42" s="141">
        <v>1399</v>
      </c>
      <c r="K42" s="142">
        <v>341</v>
      </c>
      <c r="L42" s="141">
        <v>312</v>
      </c>
      <c r="M42" s="140">
        <f t="shared" si="16"/>
        <v>3527</v>
      </c>
      <c r="N42" s="146">
        <f t="shared" si="17"/>
        <v>0.3175503260561383</v>
      </c>
      <c r="O42" s="145">
        <v>1859</v>
      </c>
      <c r="P42" s="141">
        <v>1910</v>
      </c>
      <c r="Q42" s="142">
        <v>452</v>
      </c>
      <c r="R42" s="141">
        <v>426</v>
      </c>
      <c r="S42" s="140">
        <f t="shared" si="18"/>
        <v>4647</v>
      </c>
      <c r="T42" s="144">
        <f t="shared" si="19"/>
        <v>0.0014385055144259164</v>
      </c>
      <c r="U42" s="143">
        <v>1475</v>
      </c>
      <c r="V42" s="141">
        <v>1399</v>
      </c>
      <c r="W42" s="142">
        <v>341</v>
      </c>
      <c r="X42" s="141">
        <v>312</v>
      </c>
      <c r="Y42" s="140">
        <f t="shared" si="20"/>
        <v>3527</v>
      </c>
      <c r="Z42" s="139">
        <f t="shared" si="21"/>
        <v>0.3175503260561383</v>
      </c>
    </row>
    <row r="43" spans="1:26" ht="21" customHeight="1">
      <c r="A43" s="147" t="s">
        <v>180</v>
      </c>
      <c r="B43" s="374" t="s">
        <v>432</v>
      </c>
      <c r="C43" s="145">
        <v>2015</v>
      </c>
      <c r="D43" s="141">
        <v>1464</v>
      </c>
      <c r="E43" s="142">
        <v>110</v>
      </c>
      <c r="F43" s="141">
        <v>69</v>
      </c>
      <c r="G43" s="140">
        <f t="shared" si="6"/>
        <v>3658</v>
      </c>
      <c r="H43" s="144">
        <f t="shared" si="15"/>
        <v>0.0011323548895567038</v>
      </c>
      <c r="I43" s="143">
        <v>2251</v>
      </c>
      <c r="J43" s="141">
        <v>1708</v>
      </c>
      <c r="K43" s="142">
        <v>90</v>
      </c>
      <c r="L43" s="141">
        <v>85</v>
      </c>
      <c r="M43" s="140">
        <f t="shared" si="16"/>
        <v>4134</v>
      </c>
      <c r="N43" s="146">
        <f t="shared" si="17"/>
        <v>-0.11514271891630379</v>
      </c>
      <c r="O43" s="145">
        <v>2015</v>
      </c>
      <c r="P43" s="141">
        <v>1464</v>
      </c>
      <c r="Q43" s="142">
        <v>110</v>
      </c>
      <c r="R43" s="141">
        <v>69</v>
      </c>
      <c r="S43" s="140">
        <f t="shared" si="18"/>
        <v>3658</v>
      </c>
      <c r="T43" s="144">
        <f t="shared" si="19"/>
        <v>0.0011323548895567038</v>
      </c>
      <c r="U43" s="143">
        <v>2251</v>
      </c>
      <c r="V43" s="141">
        <v>1708</v>
      </c>
      <c r="W43" s="142">
        <v>90</v>
      </c>
      <c r="X43" s="141">
        <v>85</v>
      </c>
      <c r="Y43" s="140">
        <f t="shared" si="20"/>
        <v>4134</v>
      </c>
      <c r="Z43" s="139">
        <f t="shared" si="21"/>
        <v>-0.11514271891630379</v>
      </c>
    </row>
    <row r="44" spans="1:26" ht="21" customHeight="1">
      <c r="A44" s="147" t="s">
        <v>182</v>
      </c>
      <c r="B44" s="374" t="s">
        <v>433</v>
      </c>
      <c r="C44" s="145">
        <v>1419</v>
      </c>
      <c r="D44" s="141">
        <v>1322</v>
      </c>
      <c r="E44" s="142">
        <v>459</v>
      </c>
      <c r="F44" s="141">
        <v>232</v>
      </c>
      <c r="G44" s="140">
        <f t="shared" si="6"/>
        <v>3432</v>
      </c>
      <c r="H44" s="144">
        <f t="shared" si="15"/>
        <v>0.0010623952927716258</v>
      </c>
      <c r="I44" s="143">
        <v>1493</v>
      </c>
      <c r="J44" s="141">
        <v>1157</v>
      </c>
      <c r="K44" s="142">
        <v>455</v>
      </c>
      <c r="L44" s="141">
        <v>229</v>
      </c>
      <c r="M44" s="140">
        <f t="shared" si="16"/>
        <v>3334</v>
      </c>
      <c r="N44" s="146">
        <f t="shared" si="17"/>
        <v>0.029394121175764898</v>
      </c>
      <c r="O44" s="145">
        <v>1419</v>
      </c>
      <c r="P44" s="141">
        <v>1322</v>
      </c>
      <c r="Q44" s="142">
        <v>459</v>
      </c>
      <c r="R44" s="141">
        <v>232</v>
      </c>
      <c r="S44" s="140">
        <f t="shared" si="18"/>
        <v>3432</v>
      </c>
      <c r="T44" s="144">
        <f t="shared" si="19"/>
        <v>0.0010623952927716258</v>
      </c>
      <c r="U44" s="143">
        <v>1493</v>
      </c>
      <c r="V44" s="141">
        <v>1157</v>
      </c>
      <c r="W44" s="142">
        <v>455</v>
      </c>
      <c r="X44" s="141">
        <v>229</v>
      </c>
      <c r="Y44" s="140">
        <f t="shared" si="20"/>
        <v>3334</v>
      </c>
      <c r="Z44" s="139">
        <f t="shared" si="21"/>
        <v>0.029394121175764898</v>
      </c>
    </row>
    <row r="45" spans="1:26" ht="21" customHeight="1">
      <c r="A45" s="147" t="s">
        <v>183</v>
      </c>
      <c r="B45" s="374" t="s">
        <v>434</v>
      </c>
      <c r="C45" s="145">
        <v>1379</v>
      </c>
      <c r="D45" s="141">
        <v>1465</v>
      </c>
      <c r="E45" s="142">
        <v>157</v>
      </c>
      <c r="F45" s="141">
        <v>187</v>
      </c>
      <c r="G45" s="140">
        <f t="shared" si="6"/>
        <v>3188</v>
      </c>
      <c r="H45" s="144">
        <f t="shared" si="15"/>
        <v>0.0009868636927027807</v>
      </c>
      <c r="I45" s="143">
        <v>1163</v>
      </c>
      <c r="J45" s="141">
        <v>1229</v>
      </c>
      <c r="K45" s="142">
        <v>154</v>
      </c>
      <c r="L45" s="141">
        <v>196</v>
      </c>
      <c r="M45" s="140">
        <f t="shared" si="16"/>
        <v>2742</v>
      </c>
      <c r="N45" s="146">
        <f t="shared" si="17"/>
        <v>0.16265499635302705</v>
      </c>
      <c r="O45" s="145">
        <v>1379</v>
      </c>
      <c r="P45" s="141">
        <v>1465</v>
      </c>
      <c r="Q45" s="142">
        <v>157</v>
      </c>
      <c r="R45" s="141">
        <v>187</v>
      </c>
      <c r="S45" s="140">
        <f t="shared" si="18"/>
        <v>3188</v>
      </c>
      <c r="T45" s="144">
        <f t="shared" si="19"/>
        <v>0.0009868636927027807</v>
      </c>
      <c r="U45" s="143">
        <v>1163</v>
      </c>
      <c r="V45" s="141">
        <v>1229</v>
      </c>
      <c r="W45" s="142">
        <v>154</v>
      </c>
      <c r="X45" s="141">
        <v>196</v>
      </c>
      <c r="Y45" s="140">
        <f t="shared" si="20"/>
        <v>2742</v>
      </c>
      <c r="Z45" s="139">
        <f t="shared" si="21"/>
        <v>0.16265499635302705</v>
      </c>
    </row>
    <row r="46" spans="1:26" ht="21" customHeight="1">
      <c r="A46" s="147" t="s">
        <v>186</v>
      </c>
      <c r="B46" s="374" t="s">
        <v>435</v>
      </c>
      <c r="C46" s="145">
        <v>1047</v>
      </c>
      <c r="D46" s="141">
        <v>968</v>
      </c>
      <c r="E46" s="142">
        <v>401</v>
      </c>
      <c r="F46" s="141">
        <v>295</v>
      </c>
      <c r="G46" s="140">
        <f t="shared" si="6"/>
        <v>2711</v>
      </c>
      <c r="H46" s="144">
        <f t="shared" si="15"/>
        <v>0.000839205605682948</v>
      </c>
      <c r="I46" s="143">
        <v>770</v>
      </c>
      <c r="J46" s="141">
        <v>689</v>
      </c>
      <c r="K46" s="142">
        <v>322</v>
      </c>
      <c r="L46" s="141">
        <v>285</v>
      </c>
      <c r="M46" s="140">
        <f t="shared" si="16"/>
        <v>2066</v>
      </c>
      <c r="N46" s="146">
        <f t="shared" si="17"/>
        <v>0.31219748305905126</v>
      </c>
      <c r="O46" s="145">
        <v>1047</v>
      </c>
      <c r="P46" s="141">
        <v>968</v>
      </c>
      <c r="Q46" s="142">
        <v>401</v>
      </c>
      <c r="R46" s="141">
        <v>295</v>
      </c>
      <c r="S46" s="140">
        <f t="shared" si="18"/>
        <v>2711</v>
      </c>
      <c r="T46" s="144">
        <f t="shared" si="19"/>
        <v>0.000839205605682948</v>
      </c>
      <c r="U46" s="143">
        <v>770</v>
      </c>
      <c r="V46" s="141">
        <v>689</v>
      </c>
      <c r="W46" s="142">
        <v>322</v>
      </c>
      <c r="X46" s="141">
        <v>285</v>
      </c>
      <c r="Y46" s="140">
        <f t="shared" si="20"/>
        <v>2066</v>
      </c>
      <c r="Z46" s="139">
        <f t="shared" si="21"/>
        <v>0.31219748305905126</v>
      </c>
    </row>
    <row r="47" spans="1:26" ht="21" customHeight="1">
      <c r="A47" s="147" t="s">
        <v>190</v>
      </c>
      <c r="B47" s="374" t="s">
        <v>436</v>
      </c>
      <c r="C47" s="145">
        <v>1139</v>
      </c>
      <c r="D47" s="141">
        <v>1128</v>
      </c>
      <c r="E47" s="142">
        <v>45</v>
      </c>
      <c r="F47" s="141">
        <v>91</v>
      </c>
      <c r="G47" s="140">
        <f t="shared" si="6"/>
        <v>2403</v>
      </c>
      <c r="H47" s="144">
        <f t="shared" si="15"/>
        <v>0.0007438624383829304</v>
      </c>
      <c r="I47" s="143">
        <v>1170</v>
      </c>
      <c r="J47" s="141">
        <v>1165</v>
      </c>
      <c r="K47" s="142">
        <v>29</v>
      </c>
      <c r="L47" s="141">
        <v>37</v>
      </c>
      <c r="M47" s="140">
        <f t="shared" si="16"/>
        <v>2401</v>
      </c>
      <c r="N47" s="146">
        <f t="shared" si="17"/>
        <v>0.0008329862557268086</v>
      </c>
      <c r="O47" s="145">
        <v>1139</v>
      </c>
      <c r="P47" s="141">
        <v>1128</v>
      </c>
      <c r="Q47" s="142">
        <v>45</v>
      </c>
      <c r="R47" s="141">
        <v>91</v>
      </c>
      <c r="S47" s="140">
        <f t="shared" si="18"/>
        <v>2403</v>
      </c>
      <c r="T47" s="144">
        <f t="shared" si="19"/>
        <v>0.0007438624383829304</v>
      </c>
      <c r="U47" s="143">
        <v>1170</v>
      </c>
      <c r="V47" s="141">
        <v>1165</v>
      </c>
      <c r="W47" s="142">
        <v>29</v>
      </c>
      <c r="X47" s="141">
        <v>37</v>
      </c>
      <c r="Y47" s="140">
        <f t="shared" si="20"/>
        <v>2401</v>
      </c>
      <c r="Z47" s="139">
        <f t="shared" si="21"/>
        <v>0.0008329862557268086</v>
      </c>
    </row>
    <row r="48" spans="1:26" ht="21" customHeight="1">
      <c r="A48" s="147" t="s">
        <v>188</v>
      </c>
      <c r="B48" s="374" t="s">
        <v>437</v>
      </c>
      <c r="C48" s="145">
        <v>741</v>
      </c>
      <c r="D48" s="141">
        <v>441</v>
      </c>
      <c r="E48" s="142">
        <v>684</v>
      </c>
      <c r="F48" s="141">
        <v>291</v>
      </c>
      <c r="G48" s="140">
        <f t="shared" si="6"/>
        <v>2157</v>
      </c>
      <c r="H48" s="144">
        <f aca="true" t="shared" si="22" ref="H48:H62">G48/$G$9</f>
        <v>0.000667711726838111</v>
      </c>
      <c r="I48" s="143">
        <v>789</v>
      </c>
      <c r="J48" s="141">
        <v>463</v>
      </c>
      <c r="K48" s="142">
        <v>810</v>
      </c>
      <c r="L48" s="141">
        <v>593</v>
      </c>
      <c r="M48" s="140">
        <f aca="true" t="shared" si="23" ref="M48:M62">SUM(I48:L48)</f>
        <v>2655</v>
      </c>
      <c r="N48" s="146">
        <f aca="true" t="shared" si="24" ref="N48:N62">IF(ISERROR(G48/M48-1),"         /0",(G48/M48-1))</f>
        <v>-0.18757062146892656</v>
      </c>
      <c r="O48" s="145">
        <v>741</v>
      </c>
      <c r="P48" s="141">
        <v>441</v>
      </c>
      <c r="Q48" s="142">
        <v>684</v>
      </c>
      <c r="R48" s="141">
        <v>291</v>
      </c>
      <c r="S48" s="140">
        <f aca="true" t="shared" si="25" ref="S48:S62">SUM(O48:R48)</f>
        <v>2157</v>
      </c>
      <c r="T48" s="144">
        <f aca="true" t="shared" si="26" ref="T48:T62">S48/$S$9</f>
        <v>0.000667711726838111</v>
      </c>
      <c r="U48" s="143">
        <v>789</v>
      </c>
      <c r="V48" s="141">
        <v>463</v>
      </c>
      <c r="W48" s="142">
        <v>810</v>
      </c>
      <c r="X48" s="141">
        <v>593</v>
      </c>
      <c r="Y48" s="140">
        <f aca="true" t="shared" si="27" ref="Y48:Y62">SUM(U48:X48)</f>
        <v>2655</v>
      </c>
      <c r="Z48" s="139">
        <f aca="true" t="shared" si="28" ref="Z48:Z62">IF(ISERROR(S48/Y48-1),"         /0",IF(S48/Y48&gt;5,"  *  ",(S48/Y48-1)))</f>
        <v>-0.18757062146892656</v>
      </c>
    </row>
    <row r="49" spans="1:26" ht="21" customHeight="1">
      <c r="A49" s="147" t="s">
        <v>181</v>
      </c>
      <c r="B49" s="374" t="s">
        <v>438</v>
      </c>
      <c r="C49" s="145">
        <v>1038</v>
      </c>
      <c r="D49" s="141">
        <v>992</v>
      </c>
      <c r="E49" s="142">
        <v>11</v>
      </c>
      <c r="F49" s="141">
        <v>8</v>
      </c>
      <c r="G49" s="140">
        <f t="shared" si="6"/>
        <v>2049</v>
      </c>
      <c r="H49" s="144">
        <f t="shared" si="22"/>
        <v>0.0006342797071355074</v>
      </c>
      <c r="I49" s="143">
        <v>1017</v>
      </c>
      <c r="J49" s="141">
        <v>857</v>
      </c>
      <c r="K49" s="142">
        <v>24</v>
      </c>
      <c r="L49" s="141">
        <v>23</v>
      </c>
      <c r="M49" s="140">
        <f t="shared" si="23"/>
        <v>1921</v>
      </c>
      <c r="N49" s="146">
        <f t="shared" si="24"/>
        <v>0.06663196251952108</v>
      </c>
      <c r="O49" s="145">
        <v>1038</v>
      </c>
      <c r="P49" s="141">
        <v>992</v>
      </c>
      <c r="Q49" s="142">
        <v>11</v>
      </c>
      <c r="R49" s="141">
        <v>8</v>
      </c>
      <c r="S49" s="140">
        <f t="shared" si="25"/>
        <v>2049</v>
      </c>
      <c r="T49" s="144">
        <f t="shared" si="26"/>
        <v>0.0006342797071355074</v>
      </c>
      <c r="U49" s="143">
        <v>1017</v>
      </c>
      <c r="V49" s="141">
        <v>857</v>
      </c>
      <c r="W49" s="142">
        <v>24</v>
      </c>
      <c r="X49" s="141">
        <v>23</v>
      </c>
      <c r="Y49" s="140">
        <f t="shared" si="27"/>
        <v>1921</v>
      </c>
      <c r="Z49" s="139">
        <f t="shared" si="28"/>
        <v>0.06663196251952108</v>
      </c>
    </row>
    <row r="50" spans="1:26" ht="21" customHeight="1">
      <c r="A50" s="147" t="s">
        <v>185</v>
      </c>
      <c r="B50" s="374" t="s">
        <v>439</v>
      </c>
      <c r="C50" s="145">
        <v>952</v>
      </c>
      <c r="D50" s="141">
        <v>1084</v>
      </c>
      <c r="E50" s="142">
        <v>0</v>
      </c>
      <c r="F50" s="141">
        <v>0</v>
      </c>
      <c r="G50" s="140">
        <f t="shared" si="6"/>
        <v>2036</v>
      </c>
      <c r="H50" s="144">
        <f t="shared" si="22"/>
        <v>0.0006302554825416755</v>
      </c>
      <c r="I50" s="143">
        <v>1015</v>
      </c>
      <c r="J50" s="141">
        <v>909</v>
      </c>
      <c r="K50" s="142"/>
      <c r="L50" s="141"/>
      <c r="M50" s="140">
        <f t="shared" si="23"/>
        <v>1924</v>
      </c>
      <c r="N50" s="146">
        <f t="shared" si="24"/>
        <v>0.058212058212058215</v>
      </c>
      <c r="O50" s="145">
        <v>952</v>
      </c>
      <c r="P50" s="141">
        <v>1084</v>
      </c>
      <c r="Q50" s="142"/>
      <c r="R50" s="141"/>
      <c r="S50" s="140">
        <f t="shared" si="25"/>
        <v>2036</v>
      </c>
      <c r="T50" s="144">
        <f t="shared" si="26"/>
        <v>0.0006302554825416755</v>
      </c>
      <c r="U50" s="143">
        <v>1015</v>
      </c>
      <c r="V50" s="141">
        <v>909</v>
      </c>
      <c r="W50" s="142"/>
      <c r="X50" s="141"/>
      <c r="Y50" s="140">
        <f t="shared" si="27"/>
        <v>1924</v>
      </c>
      <c r="Z50" s="139">
        <f t="shared" si="28"/>
        <v>0.058212058212058215</v>
      </c>
    </row>
    <row r="51" spans="1:26" ht="21" customHeight="1">
      <c r="A51" s="147" t="s">
        <v>440</v>
      </c>
      <c r="B51" s="374" t="s">
        <v>440</v>
      </c>
      <c r="C51" s="145">
        <v>566</v>
      </c>
      <c r="D51" s="141">
        <v>411</v>
      </c>
      <c r="E51" s="142">
        <v>583</v>
      </c>
      <c r="F51" s="141">
        <v>453</v>
      </c>
      <c r="G51" s="140">
        <f t="shared" si="6"/>
        <v>2013</v>
      </c>
      <c r="H51" s="144">
        <f t="shared" si="22"/>
        <v>0.0006231357005679729</v>
      </c>
      <c r="I51" s="143">
        <v>529</v>
      </c>
      <c r="J51" s="141">
        <v>373</v>
      </c>
      <c r="K51" s="142">
        <v>897</v>
      </c>
      <c r="L51" s="141">
        <v>663</v>
      </c>
      <c r="M51" s="140">
        <f t="shared" si="23"/>
        <v>2462</v>
      </c>
      <c r="N51" s="146">
        <f t="shared" si="24"/>
        <v>-0.18237205523964262</v>
      </c>
      <c r="O51" s="145">
        <v>566</v>
      </c>
      <c r="P51" s="141">
        <v>411</v>
      </c>
      <c r="Q51" s="142">
        <v>583</v>
      </c>
      <c r="R51" s="141">
        <v>453</v>
      </c>
      <c r="S51" s="140">
        <f t="shared" si="25"/>
        <v>2013</v>
      </c>
      <c r="T51" s="144">
        <f t="shared" si="26"/>
        <v>0.0006231357005679729</v>
      </c>
      <c r="U51" s="143">
        <v>529</v>
      </c>
      <c r="V51" s="141">
        <v>373</v>
      </c>
      <c r="W51" s="142">
        <v>897</v>
      </c>
      <c r="X51" s="141">
        <v>663</v>
      </c>
      <c r="Y51" s="140">
        <f t="shared" si="27"/>
        <v>2462</v>
      </c>
      <c r="Z51" s="139">
        <f t="shared" si="28"/>
        <v>-0.18237205523964262</v>
      </c>
    </row>
    <row r="52" spans="1:26" ht="21" customHeight="1">
      <c r="A52" s="147" t="s">
        <v>184</v>
      </c>
      <c r="B52" s="374" t="s">
        <v>184</v>
      </c>
      <c r="C52" s="145">
        <v>318</v>
      </c>
      <c r="D52" s="141">
        <v>403</v>
      </c>
      <c r="E52" s="142">
        <v>612</v>
      </c>
      <c r="F52" s="141">
        <v>533</v>
      </c>
      <c r="G52" s="140">
        <f t="shared" si="6"/>
        <v>1866</v>
      </c>
      <c r="H52" s="144">
        <f t="shared" si="22"/>
        <v>0.0005776310070838735</v>
      </c>
      <c r="I52" s="143">
        <v>209</v>
      </c>
      <c r="J52" s="141">
        <v>316</v>
      </c>
      <c r="K52" s="142">
        <v>570</v>
      </c>
      <c r="L52" s="141">
        <v>492</v>
      </c>
      <c r="M52" s="140">
        <f t="shared" si="23"/>
        <v>1587</v>
      </c>
      <c r="N52" s="146">
        <f t="shared" si="24"/>
        <v>0.17580340264650274</v>
      </c>
      <c r="O52" s="145">
        <v>318</v>
      </c>
      <c r="P52" s="141">
        <v>403</v>
      </c>
      <c r="Q52" s="142">
        <v>612</v>
      </c>
      <c r="R52" s="141">
        <v>533</v>
      </c>
      <c r="S52" s="140">
        <f t="shared" si="25"/>
        <v>1866</v>
      </c>
      <c r="T52" s="144">
        <f t="shared" si="26"/>
        <v>0.0005776310070838735</v>
      </c>
      <c r="U52" s="143">
        <v>209</v>
      </c>
      <c r="V52" s="141">
        <v>316</v>
      </c>
      <c r="W52" s="142">
        <v>570</v>
      </c>
      <c r="X52" s="141">
        <v>492</v>
      </c>
      <c r="Y52" s="140">
        <f t="shared" si="27"/>
        <v>1587</v>
      </c>
      <c r="Z52" s="139">
        <f t="shared" si="28"/>
        <v>0.17580340264650274</v>
      </c>
    </row>
    <row r="53" spans="1:26" ht="21" customHeight="1">
      <c r="A53" s="147" t="s">
        <v>187</v>
      </c>
      <c r="B53" s="374" t="s">
        <v>187</v>
      </c>
      <c r="C53" s="145">
        <v>412</v>
      </c>
      <c r="D53" s="141">
        <v>445</v>
      </c>
      <c r="E53" s="142">
        <v>428</v>
      </c>
      <c r="F53" s="141">
        <v>437</v>
      </c>
      <c r="G53" s="140">
        <f t="shared" si="6"/>
        <v>1722</v>
      </c>
      <c r="H53" s="144">
        <f t="shared" si="22"/>
        <v>0.0005330549808137354</v>
      </c>
      <c r="I53" s="143">
        <v>619</v>
      </c>
      <c r="J53" s="141">
        <v>889</v>
      </c>
      <c r="K53" s="142">
        <v>478</v>
      </c>
      <c r="L53" s="141">
        <v>482</v>
      </c>
      <c r="M53" s="140">
        <f t="shared" si="23"/>
        <v>2468</v>
      </c>
      <c r="N53" s="146">
        <f t="shared" si="24"/>
        <v>-0.30226904376012964</v>
      </c>
      <c r="O53" s="145">
        <v>412</v>
      </c>
      <c r="P53" s="141">
        <v>445</v>
      </c>
      <c r="Q53" s="142">
        <v>428</v>
      </c>
      <c r="R53" s="141">
        <v>437</v>
      </c>
      <c r="S53" s="140">
        <f t="shared" si="25"/>
        <v>1722</v>
      </c>
      <c r="T53" s="144">
        <f t="shared" si="26"/>
        <v>0.0005330549808137354</v>
      </c>
      <c r="U53" s="143">
        <v>619</v>
      </c>
      <c r="V53" s="141">
        <v>889</v>
      </c>
      <c r="W53" s="142">
        <v>478</v>
      </c>
      <c r="X53" s="141">
        <v>482</v>
      </c>
      <c r="Y53" s="140">
        <f t="shared" si="27"/>
        <v>2468</v>
      </c>
      <c r="Z53" s="139">
        <f t="shared" si="28"/>
        <v>-0.30226904376012964</v>
      </c>
    </row>
    <row r="54" spans="1:26" ht="21" customHeight="1">
      <c r="A54" s="147" t="s">
        <v>189</v>
      </c>
      <c r="B54" s="374" t="s">
        <v>189</v>
      </c>
      <c r="C54" s="145">
        <v>577</v>
      </c>
      <c r="D54" s="141">
        <v>616</v>
      </c>
      <c r="E54" s="142">
        <v>134</v>
      </c>
      <c r="F54" s="141">
        <v>151</v>
      </c>
      <c r="G54" s="140">
        <f t="shared" si="6"/>
        <v>1478</v>
      </c>
      <c r="H54" s="144">
        <f t="shared" si="22"/>
        <v>0.00045752338074489014</v>
      </c>
      <c r="I54" s="143">
        <v>461</v>
      </c>
      <c r="J54" s="141">
        <v>482</v>
      </c>
      <c r="K54" s="142">
        <v>125</v>
      </c>
      <c r="L54" s="141">
        <v>142</v>
      </c>
      <c r="M54" s="140">
        <f t="shared" si="23"/>
        <v>1210</v>
      </c>
      <c r="N54" s="146">
        <f t="shared" si="24"/>
        <v>0.2214876033057851</v>
      </c>
      <c r="O54" s="145">
        <v>577</v>
      </c>
      <c r="P54" s="141">
        <v>616</v>
      </c>
      <c r="Q54" s="142">
        <v>134</v>
      </c>
      <c r="R54" s="141">
        <v>151</v>
      </c>
      <c r="S54" s="140">
        <f t="shared" si="25"/>
        <v>1478</v>
      </c>
      <c r="T54" s="144">
        <f t="shared" si="26"/>
        <v>0.00045752338074489014</v>
      </c>
      <c r="U54" s="143">
        <v>461</v>
      </c>
      <c r="V54" s="141">
        <v>482</v>
      </c>
      <c r="W54" s="142">
        <v>125</v>
      </c>
      <c r="X54" s="141">
        <v>142</v>
      </c>
      <c r="Y54" s="140">
        <f t="shared" si="27"/>
        <v>1210</v>
      </c>
      <c r="Z54" s="139">
        <f t="shared" si="28"/>
        <v>0.2214876033057851</v>
      </c>
    </row>
    <row r="55" spans="1:26" ht="21" customHeight="1">
      <c r="A55" s="147" t="s">
        <v>441</v>
      </c>
      <c r="B55" s="374" t="s">
        <v>441</v>
      </c>
      <c r="C55" s="145">
        <v>0</v>
      </c>
      <c r="D55" s="141">
        <v>0</v>
      </c>
      <c r="E55" s="142">
        <v>537</v>
      </c>
      <c r="F55" s="141">
        <v>563</v>
      </c>
      <c r="G55" s="140">
        <f t="shared" si="6"/>
        <v>1100</v>
      </c>
      <c r="H55" s="144">
        <f t="shared" si="22"/>
        <v>0.00034051131178577753</v>
      </c>
      <c r="I55" s="143"/>
      <c r="J55" s="141"/>
      <c r="K55" s="142">
        <v>238</v>
      </c>
      <c r="L55" s="141">
        <v>227</v>
      </c>
      <c r="M55" s="140">
        <f t="shared" si="23"/>
        <v>465</v>
      </c>
      <c r="N55" s="146">
        <f t="shared" si="24"/>
        <v>1.3655913978494625</v>
      </c>
      <c r="O55" s="145"/>
      <c r="P55" s="141"/>
      <c r="Q55" s="142">
        <v>537</v>
      </c>
      <c r="R55" s="141">
        <v>563</v>
      </c>
      <c r="S55" s="140">
        <f t="shared" si="25"/>
        <v>1100</v>
      </c>
      <c r="T55" s="144">
        <f t="shared" si="26"/>
        <v>0.00034051131178577753</v>
      </c>
      <c r="U55" s="143"/>
      <c r="V55" s="141"/>
      <c r="W55" s="142">
        <v>238</v>
      </c>
      <c r="X55" s="141">
        <v>227</v>
      </c>
      <c r="Y55" s="140">
        <f t="shared" si="27"/>
        <v>465</v>
      </c>
      <c r="Z55" s="139">
        <f t="shared" si="28"/>
        <v>1.3655913978494625</v>
      </c>
    </row>
    <row r="56" spans="1:26" ht="21" customHeight="1">
      <c r="A56" s="147" t="s">
        <v>442</v>
      </c>
      <c r="B56" s="374" t="s">
        <v>442</v>
      </c>
      <c r="C56" s="145">
        <v>0</v>
      </c>
      <c r="D56" s="141">
        <v>0</v>
      </c>
      <c r="E56" s="142">
        <v>557</v>
      </c>
      <c r="F56" s="141">
        <v>479</v>
      </c>
      <c r="G56" s="140">
        <f t="shared" si="6"/>
        <v>1036</v>
      </c>
      <c r="H56" s="144">
        <f t="shared" si="22"/>
        <v>0.000320699744554605</v>
      </c>
      <c r="I56" s="143"/>
      <c r="J56" s="141"/>
      <c r="K56" s="142">
        <v>208</v>
      </c>
      <c r="L56" s="141">
        <v>142</v>
      </c>
      <c r="M56" s="140">
        <f t="shared" si="23"/>
        <v>350</v>
      </c>
      <c r="N56" s="146">
        <f t="shared" si="24"/>
        <v>1.96</v>
      </c>
      <c r="O56" s="145"/>
      <c r="P56" s="141"/>
      <c r="Q56" s="142">
        <v>557</v>
      </c>
      <c r="R56" s="141">
        <v>479</v>
      </c>
      <c r="S56" s="140">
        <f t="shared" si="25"/>
        <v>1036</v>
      </c>
      <c r="T56" s="144">
        <f t="shared" si="26"/>
        <v>0.000320699744554605</v>
      </c>
      <c r="U56" s="143"/>
      <c r="V56" s="141"/>
      <c r="W56" s="142">
        <v>208</v>
      </c>
      <c r="X56" s="141">
        <v>142</v>
      </c>
      <c r="Y56" s="140">
        <f t="shared" si="27"/>
        <v>350</v>
      </c>
      <c r="Z56" s="139">
        <f t="shared" si="28"/>
        <v>1.96</v>
      </c>
    </row>
    <row r="57" spans="1:26" ht="21" customHeight="1">
      <c r="A57" s="147" t="s">
        <v>193</v>
      </c>
      <c r="B57" s="374" t="s">
        <v>443</v>
      </c>
      <c r="C57" s="145">
        <v>335</v>
      </c>
      <c r="D57" s="141">
        <v>429</v>
      </c>
      <c r="E57" s="142">
        <v>121</v>
      </c>
      <c r="F57" s="141">
        <v>110</v>
      </c>
      <c r="G57" s="140">
        <f t="shared" si="6"/>
        <v>995</v>
      </c>
      <c r="H57" s="144">
        <f t="shared" si="22"/>
        <v>0.0003080079592971351</v>
      </c>
      <c r="I57" s="143">
        <v>333</v>
      </c>
      <c r="J57" s="141">
        <v>368</v>
      </c>
      <c r="K57" s="142">
        <v>119</v>
      </c>
      <c r="L57" s="141">
        <v>134</v>
      </c>
      <c r="M57" s="140">
        <f t="shared" si="23"/>
        <v>954</v>
      </c>
      <c r="N57" s="146">
        <f t="shared" si="24"/>
        <v>0.042976939203354325</v>
      </c>
      <c r="O57" s="145">
        <v>335</v>
      </c>
      <c r="P57" s="141">
        <v>429</v>
      </c>
      <c r="Q57" s="142">
        <v>121</v>
      </c>
      <c r="R57" s="141">
        <v>110</v>
      </c>
      <c r="S57" s="140">
        <f t="shared" si="25"/>
        <v>995</v>
      </c>
      <c r="T57" s="144">
        <f t="shared" si="26"/>
        <v>0.0003080079592971351</v>
      </c>
      <c r="U57" s="143">
        <v>333</v>
      </c>
      <c r="V57" s="141">
        <v>368</v>
      </c>
      <c r="W57" s="142">
        <v>119</v>
      </c>
      <c r="X57" s="141">
        <v>134</v>
      </c>
      <c r="Y57" s="140">
        <f t="shared" si="27"/>
        <v>954</v>
      </c>
      <c r="Z57" s="139">
        <f t="shared" si="28"/>
        <v>0.042976939203354325</v>
      </c>
    </row>
    <row r="58" spans="1:26" ht="21" customHeight="1">
      <c r="A58" s="147" t="s">
        <v>444</v>
      </c>
      <c r="B58" s="374" t="s">
        <v>444</v>
      </c>
      <c r="C58" s="145">
        <v>0</v>
      </c>
      <c r="D58" s="141">
        <v>0</v>
      </c>
      <c r="E58" s="142">
        <v>514</v>
      </c>
      <c r="F58" s="141">
        <v>480</v>
      </c>
      <c r="G58" s="140">
        <f t="shared" si="6"/>
        <v>994</v>
      </c>
      <c r="H58" s="144">
        <f t="shared" si="22"/>
        <v>0.00030769840355914803</v>
      </c>
      <c r="I58" s="143"/>
      <c r="J58" s="141"/>
      <c r="K58" s="142">
        <v>337</v>
      </c>
      <c r="L58" s="141">
        <v>343</v>
      </c>
      <c r="M58" s="140">
        <f t="shared" si="23"/>
        <v>680</v>
      </c>
      <c r="N58" s="146">
        <f t="shared" si="24"/>
        <v>0.46176470588235285</v>
      </c>
      <c r="O58" s="145"/>
      <c r="P58" s="141"/>
      <c r="Q58" s="142">
        <v>514</v>
      </c>
      <c r="R58" s="141">
        <v>480</v>
      </c>
      <c r="S58" s="140">
        <f t="shared" si="25"/>
        <v>994</v>
      </c>
      <c r="T58" s="144">
        <f t="shared" si="26"/>
        <v>0.00030769840355914803</v>
      </c>
      <c r="U58" s="143"/>
      <c r="V58" s="141"/>
      <c r="W58" s="142">
        <v>337</v>
      </c>
      <c r="X58" s="141">
        <v>343</v>
      </c>
      <c r="Y58" s="140">
        <f t="shared" si="27"/>
        <v>680</v>
      </c>
      <c r="Z58" s="139">
        <f t="shared" si="28"/>
        <v>0.46176470588235285</v>
      </c>
    </row>
    <row r="59" spans="1:26" ht="21" customHeight="1">
      <c r="A59" s="147" t="s">
        <v>445</v>
      </c>
      <c r="B59" s="374" t="s">
        <v>445</v>
      </c>
      <c r="C59" s="145">
        <v>564</v>
      </c>
      <c r="D59" s="141">
        <v>357</v>
      </c>
      <c r="E59" s="142">
        <v>2</v>
      </c>
      <c r="F59" s="141">
        <v>3</v>
      </c>
      <c r="G59" s="140">
        <f t="shared" si="6"/>
        <v>926</v>
      </c>
      <c r="H59" s="144">
        <f t="shared" si="22"/>
        <v>0.00028664861337602724</v>
      </c>
      <c r="I59" s="143">
        <v>510</v>
      </c>
      <c r="J59" s="141">
        <v>369</v>
      </c>
      <c r="K59" s="142">
        <v>19</v>
      </c>
      <c r="L59" s="141">
        <v>0</v>
      </c>
      <c r="M59" s="140">
        <f t="shared" si="23"/>
        <v>898</v>
      </c>
      <c r="N59" s="146">
        <f t="shared" si="24"/>
        <v>0.031180400890868487</v>
      </c>
      <c r="O59" s="145">
        <v>564</v>
      </c>
      <c r="P59" s="141">
        <v>357</v>
      </c>
      <c r="Q59" s="142">
        <v>2</v>
      </c>
      <c r="R59" s="141">
        <v>3</v>
      </c>
      <c r="S59" s="140">
        <f t="shared" si="25"/>
        <v>926</v>
      </c>
      <c r="T59" s="144">
        <f t="shared" si="26"/>
        <v>0.00028664861337602724</v>
      </c>
      <c r="U59" s="143">
        <v>510</v>
      </c>
      <c r="V59" s="141">
        <v>369</v>
      </c>
      <c r="W59" s="142">
        <v>19</v>
      </c>
      <c r="X59" s="141">
        <v>0</v>
      </c>
      <c r="Y59" s="140">
        <f t="shared" si="27"/>
        <v>898</v>
      </c>
      <c r="Z59" s="139">
        <f t="shared" si="28"/>
        <v>0.031180400890868487</v>
      </c>
    </row>
    <row r="60" spans="1:26" ht="21" customHeight="1">
      <c r="A60" s="147" t="s">
        <v>191</v>
      </c>
      <c r="B60" s="374" t="s">
        <v>446</v>
      </c>
      <c r="C60" s="145">
        <v>58</v>
      </c>
      <c r="D60" s="141">
        <v>53</v>
      </c>
      <c r="E60" s="142">
        <v>368</v>
      </c>
      <c r="F60" s="141">
        <v>391</v>
      </c>
      <c r="G60" s="140">
        <f t="shared" si="6"/>
        <v>870</v>
      </c>
      <c r="H60" s="144">
        <f t="shared" si="22"/>
        <v>0.00026931349204875133</v>
      </c>
      <c r="I60" s="143">
        <v>0</v>
      </c>
      <c r="J60" s="141">
        <v>59</v>
      </c>
      <c r="K60" s="142">
        <v>184</v>
      </c>
      <c r="L60" s="141">
        <v>330</v>
      </c>
      <c r="M60" s="140">
        <f t="shared" si="23"/>
        <v>573</v>
      </c>
      <c r="N60" s="146">
        <f t="shared" si="24"/>
        <v>0.5183246073298429</v>
      </c>
      <c r="O60" s="145">
        <v>58</v>
      </c>
      <c r="P60" s="141">
        <v>53</v>
      </c>
      <c r="Q60" s="142">
        <v>368</v>
      </c>
      <c r="R60" s="141">
        <v>391</v>
      </c>
      <c r="S60" s="140">
        <f t="shared" si="25"/>
        <v>870</v>
      </c>
      <c r="T60" s="144">
        <f t="shared" si="26"/>
        <v>0.00026931349204875133</v>
      </c>
      <c r="U60" s="143">
        <v>0</v>
      </c>
      <c r="V60" s="141">
        <v>59</v>
      </c>
      <c r="W60" s="142">
        <v>184</v>
      </c>
      <c r="X60" s="141">
        <v>330</v>
      </c>
      <c r="Y60" s="140">
        <f t="shared" si="27"/>
        <v>573</v>
      </c>
      <c r="Z60" s="139">
        <f t="shared" si="28"/>
        <v>0.5183246073298429</v>
      </c>
    </row>
    <row r="61" spans="1:26" ht="21" customHeight="1">
      <c r="A61" s="147" t="s">
        <v>192</v>
      </c>
      <c r="B61" s="374" t="s">
        <v>192</v>
      </c>
      <c r="C61" s="145">
        <v>427</v>
      </c>
      <c r="D61" s="141">
        <v>373</v>
      </c>
      <c r="E61" s="142">
        <v>14</v>
      </c>
      <c r="F61" s="141">
        <v>15</v>
      </c>
      <c r="G61" s="140">
        <f t="shared" si="6"/>
        <v>829</v>
      </c>
      <c r="H61" s="144">
        <f t="shared" si="22"/>
        <v>0.00025662170679128143</v>
      </c>
      <c r="I61" s="143">
        <v>382</v>
      </c>
      <c r="J61" s="141">
        <v>368</v>
      </c>
      <c r="K61" s="142">
        <v>24</v>
      </c>
      <c r="L61" s="141">
        <v>15</v>
      </c>
      <c r="M61" s="140">
        <f t="shared" si="23"/>
        <v>789</v>
      </c>
      <c r="N61" s="146">
        <f t="shared" si="24"/>
        <v>0.05069708491761715</v>
      </c>
      <c r="O61" s="145">
        <v>427</v>
      </c>
      <c r="P61" s="141">
        <v>373</v>
      </c>
      <c r="Q61" s="142">
        <v>14</v>
      </c>
      <c r="R61" s="141">
        <v>15</v>
      </c>
      <c r="S61" s="140">
        <f t="shared" si="25"/>
        <v>829</v>
      </c>
      <c r="T61" s="144">
        <f t="shared" si="26"/>
        <v>0.00025662170679128143</v>
      </c>
      <c r="U61" s="143">
        <v>382</v>
      </c>
      <c r="V61" s="141">
        <v>368</v>
      </c>
      <c r="W61" s="142">
        <v>24</v>
      </c>
      <c r="X61" s="141">
        <v>15</v>
      </c>
      <c r="Y61" s="140">
        <f t="shared" si="27"/>
        <v>789</v>
      </c>
      <c r="Z61" s="139">
        <f t="shared" si="28"/>
        <v>0.05069708491761715</v>
      </c>
    </row>
    <row r="62" spans="1:26" ht="21" customHeight="1" thickBot="1">
      <c r="A62" s="138" t="s">
        <v>56</v>
      </c>
      <c r="B62" s="375" t="s">
        <v>56</v>
      </c>
      <c r="C62" s="136">
        <v>2088</v>
      </c>
      <c r="D62" s="132">
        <v>1791</v>
      </c>
      <c r="E62" s="133">
        <v>6162</v>
      </c>
      <c r="F62" s="132">
        <v>6462</v>
      </c>
      <c r="G62" s="131">
        <f t="shared" si="6"/>
        <v>16503</v>
      </c>
      <c r="H62" s="135">
        <f t="shared" si="22"/>
        <v>0.005108598344000624</v>
      </c>
      <c r="I62" s="134">
        <v>2110</v>
      </c>
      <c r="J62" s="132">
        <v>2008</v>
      </c>
      <c r="K62" s="133">
        <v>6645</v>
      </c>
      <c r="L62" s="132">
        <v>9051</v>
      </c>
      <c r="M62" s="131">
        <f t="shared" si="23"/>
        <v>19814</v>
      </c>
      <c r="N62" s="137">
        <f t="shared" si="24"/>
        <v>-0.16710406783082665</v>
      </c>
      <c r="O62" s="136">
        <v>2088</v>
      </c>
      <c r="P62" s="132">
        <v>1791</v>
      </c>
      <c r="Q62" s="133">
        <v>6162</v>
      </c>
      <c r="R62" s="132">
        <v>6462</v>
      </c>
      <c r="S62" s="131">
        <f t="shared" si="25"/>
        <v>16503</v>
      </c>
      <c r="T62" s="135">
        <f t="shared" si="26"/>
        <v>0.005108598344000624</v>
      </c>
      <c r="U62" s="134">
        <v>2110</v>
      </c>
      <c r="V62" s="132">
        <v>2008</v>
      </c>
      <c r="W62" s="133">
        <v>6645</v>
      </c>
      <c r="X62" s="132">
        <v>9051</v>
      </c>
      <c r="Y62" s="131">
        <f t="shared" si="27"/>
        <v>19814</v>
      </c>
      <c r="Z62" s="130">
        <f t="shared" si="28"/>
        <v>-0.16710406783082665</v>
      </c>
    </row>
    <row r="63" spans="1:2" ht="15.75" thickTop="1">
      <c r="A63" s="129" t="s">
        <v>43</v>
      </c>
      <c r="B63" s="129"/>
    </row>
    <row r="64" spans="1:2" ht="15">
      <c r="A64" s="129" t="s">
        <v>447</v>
      </c>
      <c r="B64" s="129"/>
    </row>
    <row r="65" spans="1:3" ht="15">
      <c r="A65" s="376" t="s">
        <v>123</v>
      </c>
      <c r="B65" s="377"/>
      <c r="C65" s="37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3:Z65536 N63:N65536 Z3 N3 N5:N8 Z5:Z8">
    <cfRule type="cellIs" priority="3" dxfId="91" operator="lessThan" stopIfTrue="1">
      <formula>0</formula>
    </cfRule>
  </conditionalFormatting>
  <conditionalFormatting sqref="N9:N62 Z9:Z62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80" zoomScaleNormal="80" zoomScalePageLayoutView="0" workbookViewId="0" topLeftCell="A1">
      <selection activeCell="B1" sqref="B1"/>
    </sheetView>
  </sheetViews>
  <sheetFormatPr defaultColWidth="8.00390625" defaultRowHeight="15"/>
  <cols>
    <col min="1" max="1" width="30.2812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1:2" ht="18.75" thickBot="1">
      <c r="A1" s="680" t="s">
        <v>28</v>
      </c>
      <c r="B1" s="681"/>
    </row>
    <row r="2" ht="5.25" customHeight="1" thickBot="1"/>
    <row r="3" spans="1:26" ht="24" customHeight="1" thickTop="1">
      <c r="A3" s="573" t="s">
        <v>124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59" t="s">
        <v>121</v>
      </c>
      <c r="B5" s="669" t="s">
        <v>122</v>
      </c>
      <c r="C5" s="672" t="s">
        <v>36</v>
      </c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4"/>
      <c r="O5" s="675" t="s">
        <v>35</v>
      </c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4"/>
    </row>
    <row r="6" spans="1:26" s="173" customFormat="1" ht="26.25" customHeight="1" thickBot="1">
      <c r="A6" s="660"/>
      <c r="B6" s="670"/>
      <c r="C6" s="665" t="s">
        <v>199</v>
      </c>
      <c r="D6" s="666"/>
      <c r="E6" s="666"/>
      <c r="F6" s="666"/>
      <c r="G6" s="667"/>
      <c r="H6" s="676" t="s">
        <v>34</v>
      </c>
      <c r="I6" s="665" t="s">
        <v>200</v>
      </c>
      <c r="J6" s="666"/>
      <c r="K6" s="666"/>
      <c r="L6" s="666"/>
      <c r="M6" s="667"/>
      <c r="N6" s="676" t="s">
        <v>33</v>
      </c>
      <c r="O6" s="668" t="s">
        <v>201</v>
      </c>
      <c r="P6" s="666"/>
      <c r="Q6" s="666"/>
      <c r="R6" s="666"/>
      <c r="S6" s="667"/>
      <c r="T6" s="676" t="s">
        <v>34</v>
      </c>
      <c r="U6" s="668" t="s">
        <v>202</v>
      </c>
      <c r="V6" s="666"/>
      <c r="W6" s="666"/>
      <c r="X6" s="666"/>
      <c r="Y6" s="667"/>
      <c r="Z6" s="676" t="s">
        <v>33</v>
      </c>
    </row>
    <row r="7" spans="1:26" s="168" customFormat="1" ht="26.25" customHeight="1">
      <c r="A7" s="661"/>
      <c r="B7" s="670"/>
      <c r="C7" s="570" t="s">
        <v>22</v>
      </c>
      <c r="D7" s="586"/>
      <c r="E7" s="565" t="s">
        <v>21</v>
      </c>
      <c r="F7" s="586"/>
      <c r="G7" s="567" t="s">
        <v>17</v>
      </c>
      <c r="H7" s="581"/>
      <c r="I7" s="679" t="s">
        <v>22</v>
      </c>
      <c r="J7" s="586"/>
      <c r="K7" s="565" t="s">
        <v>21</v>
      </c>
      <c r="L7" s="586"/>
      <c r="M7" s="567" t="s">
        <v>17</v>
      </c>
      <c r="N7" s="581"/>
      <c r="O7" s="679" t="s">
        <v>22</v>
      </c>
      <c r="P7" s="586"/>
      <c r="Q7" s="565" t="s">
        <v>21</v>
      </c>
      <c r="R7" s="586"/>
      <c r="S7" s="567" t="s">
        <v>17</v>
      </c>
      <c r="T7" s="581"/>
      <c r="U7" s="679" t="s">
        <v>22</v>
      </c>
      <c r="V7" s="586"/>
      <c r="W7" s="565" t="s">
        <v>21</v>
      </c>
      <c r="X7" s="586"/>
      <c r="Y7" s="567" t="s">
        <v>17</v>
      </c>
      <c r="Z7" s="581"/>
    </row>
    <row r="8" spans="1:26" s="168" customFormat="1" ht="19.5" customHeight="1" thickBot="1">
      <c r="A8" s="662"/>
      <c r="B8" s="671"/>
      <c r="C8" s="171" t="s">
        <v>31</v>
      </c>
      <c r="D8" s="169" t="s">
        <v>30</v>
      </c>
      <c r="E8" s="170" t="s">
        <v>31</v>
      </c>
      <c r="F8" s="378" t="s">
        <v>30</v>
      </c>
      <c r="G8" s="678"/>
      <c r="H8" s="677"/>
      <c r="I8" s="171" t="s">
        <v>31</v>
      </c>
      <c r="J8" s="169" t="s">
        <v>30</v>
      </c>
      <c r="K8" s="170" t="s">
        <v>31</v>
      </c>
      <c r="L8" s="378" t="s">
        <v>30</v>
      </c>
      <c r="M8" s="678"/>
      <c r="N8" s="677"/>
      <c r="O8" s="171" t="s">
        <v>31</v>
      </c>
      <c r="P8" s="169" t="s">
        <v>30</v>
      </c>
      <c r="Q8" s="170" t="s">
        <v>31</v>
      </c>
      <c r="R8" s="378" t="s">
        <v>30</v>
      </c>
      <c r="S8" s="678"/>
      <c r="T8" s="677"/>
      <c r="U8" s="171" t="s">
        <v>31</v>
      </c>
      <c r="V8" s="169" t="s">
        <v>30</v>
      </c>
      <c r="W8" s="170" t="s">
        <v>31</v>
      </c>
      <c r="X8" s="378" t="s">
        <v>30</v>
      </c>
      <c r="Y8" s="678"/>
      <c r="Z8" s="677"/>
    </row>
    <row r="9" spans="1:26" s="157" customFormat="1" ht="18" customHeight="1" thickBot="1" thickTop="1">
      <c r="A9" s="167" t="s">
        <v>24</v>
      </c>
      <c r="B9" s="372"/>
      <c r="C9" s="166">
        <f>SUM(C10:C61)</f>
        <v>9804.538999999993</v>
      </c>
      <c r="D9" s="160">
        <f>SUM(D10:D61)</f>
        <v>9804.539</v>
      </c>
      <c r="E9" s="161">
        <f>SUM(E10:E61)</f>
        <v>1151.3700000000001</v>
      </c>
      <c r="F9" s="160">
        <f>SUM(F10:F61)</f>
        <v>1151.37</v>
      </c>
      <c r="G9" s="159">
        <f aca="true" t="shared" si="0" ref="G9:G20">SUM(C9:F9)</f>
        <v>21911.817999999992</v>
      </c>
      <c r="H9" s="163">
        <f aca="true" t="shared" si="1" ref="H9:H61">G9/$G$9</f>
        <v>1</v>
      </c>
      <c r="I9" s="162">
        <f>SUM(I10:I61)</f>
        <v>9210.110000000004</v>
      </c>
      <c r="J9" s="160">
        <f>SUM(J10:J61)</f>
        <v>9210.110000000006</v>
      </c>
      <c r="K9" s="161">
        <f>SUM(K10:K61)</f>
        <v>1039.0659999999998</v>
      </c>
      <c r="L9" s="160">
        <f>SUM(L10:L61)</f>
        <v>1039.066</v>
      </c>
      <c r="M9" s="159">
        <f aca="true" t="shared" si="2" ref="M9:M20">SUM(I9:L9)</f>
        <v>20498.352000000006</v>
      </c>
      <c r="N9" s="165">
        <f aca="true" t="shared" si="3" ref="N9:N20">IF(ISERROR(G9/M9-1),"         /0",(G9/M9-1))</f>
        <v>0.06895510429326146</v>
      </c>
      <c r="O9" s="164">
        <f>SUM(O10:O61)</f>
        <v>9804.538999999993</v>
      </c>
      <c r="P9" s="160">
        <f>SUM(P10:P61)</f>
        <v>9804.539</v>
      </c>
      <c r="Q9" s="161">
        <f>SUM(Q10:Q61)</f>
        <v>1151.3700000000001</v>
      </c>
      <c r="R9" s="160">
        <f>SUM(R10:R61)</f>
        <v>1151.37</v>
      </c>
      <c r="S9" s="159">
        <f aca="true" t="shared" si="4" ref="S9:S20">SUM(O9:R9)</f>
        <v>21911.817999999992</v>
      </c>
      <c r="T9" s="163">
        <f aca="true" t="shared" si="5" ref="T9:T61">S9/$S$9</f>
        <v>1</v>
      </c>
      <c r="U9" s="162">
        <f>SUM(U10:U61)</f>
        <v>9210.110000000004</v>
      </c>
      <c r="V9" s="160">
        <f>SUM(V10:V61)</f>
        <v>9210.110000000006</v>
      </c>
      <c r="W9" s="161">
        <f>SUM(W10:W61)</f>
        <v>1039.0659999999998</v>
      </c>
      <c r="X9" s="160">
        <f>SUM(X10:X61)</f>
        <v>1039.066</v>
      </c>
      <c r="Y9" s="159">
        <f aca="true" t="shared" si="6" ref="Y9:Y20">SUM(U9:X9)</f>
        <v>20498.352000000006</v>
      </c>
      <c r="Z9" s="158">
        <f>IF(ISERROR(S9/Y9-1),"         /0",(S9/Y9-1))</f>
        <v>0.06895510429326146</v>
      </c>
    </row>
    <row r="10" spans="1:26" ht="18.75" customHeight="1" thickTop="1">
      <c r="A10" s="156" t="s">
        <v>146</v>
      </c>
      <c r="B10" s="373" t="s">
        <v>400</v>
      </c>
      <c r="C10" s="154">
        <v>4379.535999999999</v>
      </c>
      <c r="D10" s="150">
        <v>3852.0010000000007</v>
      </c>
      <c r="E10" s="151">
        <v>224.26100000000002</v>
      </c>
      <c r="F10" s="150">
        <v>94.19199999999996</v>
      </c>
      <c r="G10" s="149">
        <f t="shared" si="0"/>
        <v>8549.99</v>
      </c>
      <c r="H10" s="153">
        <f t="shared" si="1"/>
        <v>0.39019993685599264</v>
      </c>
      <c r="I10" s="152">
        <v>4365.054</v>
      </c>
      <c r="J10" s="150">
        <v>3430.2430000000004</v>
      </c>
      <c r="K10" s="151">
        <v>171.64500000000004</v>
      </c>
      <c r="L10" s="150">
        <v>83.70300000000002</v>
      </c>
      <c r="M10" s="149">
        <f t="shared" si="2"/>
        <v>8050.645000000001</v>
      </c>
      <c r="N10" s="155">
        <f t="shared" si="3"/>
        <v>0.06202546504037865</v>
      </c>
      <c r="O10" s="154">
        <v>4379.535999999999</v>
      </c>
      <c r="P10" s="150">
        <v>3852.0010000000007</v>
      </c>
      <c r="Q10" s="151">
        <v>224.26100000000002</v>
      </c>
      <c r="R10" s="150">
        <v>94.19199999999996</v>
      </c>
      <c r="S10" s="149">
        <f t="shared" si="4"/>
        <v>8549.99</v>
      </c>
      <c r="T10" s="153">
        <f t="shared" si="5"/>
        <v>0.39019993685599264</v>
      </c>
      <c r="U10" s="152">
        <v>4365.054</v>
      </c>
      <c r="V10" s="150">
        <v>3430.2430000000004</v>
      </c>
      <c r="W10" s="151">
        <v>171.64500000000004</v>
      </c>
      <c r="X10" s="150">
        <v>83.70300000000002</v>
      </c>
      <c r="Y10" s="149">
        <f t="shared" si="6"/>
        <v>8050.645000000001</v>
      </c>
      <c r="Z10" s="148">
        <f aca="true" t="shared" si="7" ref="Z10:Z20">IF(ISERROR(S10/Y10-1),"         /0",IF(S10/Y10&gt;5,"  *  ",(S10/Y10-1)))</f>
        <v>0.06202546504037865</v>
      </c>
    </row>
    <row r="11" spans="1:26" ht="18.75" customHeight="1">
      <c r="A11" s="156" t="s">
        <v>147</v>
      </c>
      <c r="B11" s="373" t="s">
        <v>401</v>
      </c>
      <c r="C11" s="154">
        <v>1010.1130000000003</v>
      </c>
      <c r="D11" s="150">
        <v>947.163</v>
      </c>
      <c r="E11" s="151">
        <v>88.744</v>
      </c>
      <c r="F11" s="150">
        <v>64.912</v>
      </c>
      <c r="G11" s="149">
        <f t="shared" si="0"/>
        <v>2110.9320000000002</v>
      </c>
      <c r="H11" s="153">
        <f>G11/$G$9</f>
        <v>0.09633760192787294</v>
      </c>
      <c r="I11" s="152">
        <v>870.661</v>
      </c>
      <c r="J11" s="150">
        <v>1069.463</v>
      </c>
      <c r="K11" s="151">
        <v>46.018</v>
      </c>
      <c r="L11" s="150">
        <v>29.302</v>
      </c>
      <c r="M11" s="149">
        <f t="shared" si="2"/>
        <v>2015.4439999999997</v>
      </c>
      <c r="N11" s="155">
        <f t="shared" si="3"/>
        <v>0.047378145956920914</v>
      </c>
      <c r="O11" s="154">
        <v>1010.1130000000003</v>
      </c>
      <c r="P11" s="150">
        <v>947.163</v>
      </c>
      <c r="Q11" s="151">
        <v>88.744</v>
      </c>
      <c r="R11" s="150">
        <v>64.912</v>
      </c>
      <c r="S11" s="149">
        <f t="shared" si="4"/>
        <v>2110.9320000000002</v>
      </c>
      <c r="T11" s="153">
        <f>S11/$S$9</f>
        <v>0.09633760192787294</v>
      </c>
      <c r="U11" s="152">
        <v>870.661</v>
      </c>
      <c r="V11" s="150">
        <v>1069.463</v>
      </c>
      <c r="W11" s="151">
        <v>46.018</v>
      </c>
      <c r="X11" s="150">
        <v>29.302</v>
      </c>
      <c r="Y11" s="149">
        <f t="shared" si="6"/>
        <v>2015.4439999999997</v>
      </c>
      <c r="Z11" s="148">
        <f t="shared" si="7"/>
        <v>0.047378145956920914</v>
      </c>
    </row>
    <row r="12" spans="1:26" ht="18.75" customHeight="1">
      <c r="A12" s="147" t="s">
        <v>148</v>
      </c>
      <c r="B12" s="374" t="s">
        <v>403</v>
      </c>
      <c r="C12" s="145">
        <v>838.3010000000002</v>
      </c>
      <c r="D12" s="141">
        <v>690.3789999999999</v>
      </c>
      <c r="E12" s="142">
        <v>42.929</v>
      </c>
      <c r="F12" s="141">
        <v>16.623</v>
      </c>
      <c r="G12" s="140">
        <f t="shared" si="0"/>
        <v>1588.2320000000002</v>
      </c>
      <c r="H12" s="144">
        <f t="shared" si="1"/>
        <v>0.07248289484697257</v>
      </c>
      <c r="I12" s="143">
        <v>928.033</v>
      </c>
      <c r="J12" s="141">
        <v>887.8050000000001</v>
      </c>
      <c r="K12" s="142">
        <v>31.876000000000005</v>
      </c>
      <c r="L12" s="141">
        <v>19.214</v>
      </c>
      <c r="M12" s="140">
        <f t="shared" si="2"/>
        <v>1866.928</v>
      </c>
      <c r="N12" s="146">
        <f t="shared" si="3"/>
        <v>-0.14928052929732694</v>
      </c>
      <c r="O12" s="145">
        <v>838.3010000000002</v>
      </c>
      <c r="P12" s="141">
        <v>690.3789999999999</v>
      </c>
      <c r="Q12" s="142">
        <v>42.929</v>
      </c>
      <c r="R12" s="141">
        <v>16.623</v>
      </c>
      <c r="S12" s="140">
        <f t="shared" si="4"/>
        <v>1588.2320000000002</v>
      </c>
      <c r="T12" s="144">
        <f t="shared" si="5"/>
        <v>0.07248289484697257</v>
      </c>
      <c r="U12" s="143">
        <v>928.033</v>
      </c>
      <c r="V12" s="141">
        <v>887.8050000000001</v>
      </c>
      <c r="W12" s="142">
        <v>31.876000000000005</v>
      </c>
      <c r="X12" s="141">
        <v>19.214</v>
      </c>
      <c r="Y12" s="140">
        <f t="shared" si="6"/>
        <v>1866.928</v>
      </c>
      <c r="Z12" s="139">
        <f t="shared" si="7"/>
        <v>-0.14928052929732694</v>
      </c>
    </row>
    <row r="13" spans="1:26" ht="18.75" customHeight="1">
      <c r="A13" s="147" t="s">
        <v>150</v>
      </c>
      <c r="B13" s="374" t="s">
        <v>404</v>
      </c>
      <c r="C13" s="145">
        <v>640.1909999999999</v>
      </c>
      <c r="D13" s="141">
        <v>896.016</v>
      </c>
      <c r="E13" s="142">
        <v>9.52</v>
      </c>
      <c r="F13" s="141">
        <v>21.89</v>
      </c>
      <c r="G13" s="140">
        <f t="shared" si="0"/>
        <v>1567.617</v>
      </c>
      <c r="H13" s="144">
        <f t="shared" si="1"/>
        <v>0.07154207834329404</v>
      </c>
      <c r="I13" s="143">
        <v>582.3439999999999</v>
      </c>
      <c r="J13" s="141">
        <v>801.372</v>
      </c>
      <c r="K13" s="142">
        <v>7.940000000000001</v>
      </c>
      <c r="L13" s="141">
        <v>7.450000000000001</v>
      </c>
      <c r="M13" s="140">
        <f t="shared" si="2"/>
        <v>1399.106</v>
      </c>
      <c r="N13" s="146">
        <f t="shared" si="3"/>
        <v>0.12044191076301569</v>
      </c>
      <c r="O13" s="145">
        <v>640.1909999999999</v>
      </c>
      <c r="P13" s="141">
        <v>896.016</v>
      </c>
      <c r="Q13" s="142">
        <v>9.52</v>
      </c>
      <c r="R13" s="141">
        <v>21.89</v>
      </c>
      <c r="S13" s="140">
        <f t="shared" si="4"/>
        <v>1567.617</v>
      </c>
      <c r="T13" s="144">
        <f t="shared" si="5"/>
        <v>0.07154207834329404</v>
      </c>
      <c r="U13" s="143">
        <v>582.3439999999999</v>
      </c>
      <c r="V13" s="141">
        <v>801.372</v>
      </c>
      <c r="W13" s="142">
        <v>7.940000000000001</v>
      </c>
      <c r="X13" s="141">
        <v>7.450000000000001</v>
      </c>
      <c r="Y13" s="140">
        <f t="shared" si="6"/>
        <v>1399.106</v>
      </c>
      <c r="Z13" s="139">
        <f t="shared" si="7"/>
        <v>0.12044191076301569</v>
      </c>
    </row>
    <row r="14" spans="1:26" ht="18.75" customHeight="1">
      <c r="A14" s="147" t="s">
        <v>152</v>
      </c>
      <c r="B14" s="374" t="s">
        <v>405</v>
      </c>
      <c r="C14" s="145">
        <v>168.133</v>
      </c>
      <c r="D14" s="141">
        <v>701.607</v>
      </c>
      <c r="E14" s="142">
        <v>49.49399999999999</v>
      </c>
      <c r="F14" s="141">
        <v>198.916</v>
      </c>
      <c r="G14" s="140">
        <f aca="true" t="shared" si="8" ref="G14:G19">SUM(C14:F14)</f>
        <v>1118.15</v>
      </c>
      <c r="H14" s="144">
        <f aca="true" t="shared" si="9" ref="H14:H19">G14/$G$9</f>
        <v>0.05102954031472882</v>
      </c>
      <c r="I14" s="143">
        <v>123.17399999999999</v>
      </c>
      <c r="J14" s="141">
        <v>543.4119999999999</v>
      </c>
      <c r="K14" s="142">
        <v>55.565</v>
      </c>
      <c r="L14" s="141">
        <v>176.85299999999998</v>
      </c>
      <c r="M14" s="140">
        <f aca="true" t="shared" si="10" ref="M14:M19">SUM(I14:L14)</f>
        <v>899.0039999999998</v>
      </c>
      <c r="N14" s="146">
        <f aca="true" t="shared" si="11" ref="N14:N19">IF(ISERROR(G14/M14-1),"         /0",(G14/M14-1))</f>
        <v>0.24376532251246985</v>
      </c>
      <c r="O14" s="145">
        <v>168.133</v>
      </c>
      <c r="P14" s="141">
        <v>701.607</v>
      </c>
      <c r="Q14" s="142">
        <v>49.49399999999999</v>
      </c>
      <c r="R14" s="141">
        <v>198.916</v>
      </c>
      <c r="S14" s="140">
        <f aca="true" t="shared" si="12" ref="S14:S19">SUM(O14:R14)</f>
        <v>1118.15</v>
      </c>
      <c r="T14" s="144">
        <f aca="true" t="shared" si="13" ref="T14:T19">S14/$S$9</f>
        <v>0.05102954031472882</v>
      </c>
      <c r="U14" s="143">
        <v>123.17399999999999</v>
      </c>
      <c r="V14" s="141">
        <v>543.4119999999999</v>
      </c>
      <c r="W14" s="142">
        <v>55.565</v>
      </c>
      <c r="X14" s="141">
        <v>176.85299999999998</v>
      </c>
      <c r="Y14" s="140">
        <f aca="true" t="shared" si="14" ref="Y14:Y19">SUM(U14:X14)</f>
        <v>899.0039999999998</v>
      </c>
      <c r="Z14" s="139">
        <f t="shared" si="7"/>
        <v>0.24376532251246985</v>
      </c>
    </row>
    <row r="15" spans="1:26" ht="18.75" customHeight="1">
      <c r="A15" s="147" t="s">
        <v>169</v>
      </c>
      <c r="B15" s="374" t="s">
        <v>420</v>
      </c>
      <c r="C15" s="145">
        <v>564.7710000000001</v>
      </c>
      <c r="D15" s="141">
        <v>286.01899999999995</v>
      </c>
      <c r="E15" s="142">
        <v>0.045</v>
      </c>
      <c r="F15" s="141">
        <v>0.136</v>
      </c>
      <c r="G15" s="140">
        <f t="shared" si="8"/>
        <v>850.9709999999999</v>
      </c>
      <c r="H15" s="144">
        <f t="shared" si="9"/>
        <v>0.038836165944788344</v>
      </c>
      <c r="I15" s="143">
        <v>583.61</v>
      </c>
      <c r="J15" s="141">
        <v>334.55400000000003</v>
      </c>
      <c r="K15" s="142">
        <v>0.3</v>
      </c>
      <c r="L15" s="141">
        <v>0.3</v>
      </c>
      <c r="M15" s="140">
        <f t="shared" si="10"/>
        <v>918.7639999999999</v>
      </c>
      <c r="N15" s="146">
        <f t="shared" si="11"/>
        <v>-0.07378717494372877</v>
      </c>
      <c r="O15" s="145">
        <v>564.7710000000001</v>
      </c>
      <c r="P15" s="141">
        <v>286.01899999999995</v>
      </c>
      <c r="Q15" s="142">
        <v>0.045</v>
      </c>
      <c r="R15" s="141">
        <v>0.136</v>
      </c>
      <c r="S15" s="140">
        <f t="shared" si="12"/>
        <v>850.9709999999999</v>
      </c>
      <c r="T15" s="144">
        <f t="shared" si="13"/>
        <v>0.038836165944788344</v>
      </c>
      <c r="U15" s="143">
        <v>583.61</v>
      </c>
      <c r="V15" s="141">
        <v>334.55400000000003</v>
      </c>
      <c r="W15" s="142">
        <v>0.3</v>
      </c>
      <c r="X15" s="141">
        <v>0.3</v>
      </c>
      <c r="Y15" s="140">
        <f t="shared" si="14"/>
        <v>918.7639999999999</v>
      </c>
      <c r="Z15" s="139">
        <f t="shared" si="7"/>
        <v>-0.07378717494372877</v>
      </c>
    </row>
    <row r="16" spans="1:26" ht="18.75" customHeight="1">
      <c r="A16" s="147" t="s">
        <v>149</v>
      </c>
      <c r="B16" s="374" t="s">
        <v>464</v>
      </c>
      <c r="C16" s="145">
        <v>409.84400000000005</v>
      </c>
      <c r="D16" s="141">
        <v>378.4969999999999</v>
      </c>
      <c r="E16" s="142">
        <v>1.2360000000000002</v>
      </c>
      <c r="F16" s="141">
        <v>1.37</v>
      </c>
      <c r="G16" s="140">
        <f t="shared" si="8"/>
        <v>790.9469999999999</v>
      </c>
      <c r="H16" s="144">
        <f t="shared" si="9"/>
        <v>0.03609682227189</v>
      </c>
      <c r="I16" s="143">
        <v>322.27399999999994</v>
      </c>
      <c r="J16" s="141">
        <v>314.653</v>
      </c>
      <c r="K16" s="142">
        <v>0.585</v>
      </c>
      <c r="L16" s="141">
        <v>0.33</v>
      </c>
      <c r="M16" s="140">
        <f t="shared" si="10"/>
        <v>637.842</v>
      </c>
      <c r="N16" s="146">
        <f t="shared" si="11"/>
        <v>0.24003593366382248</v>
      </c>
      <c r="O16" s="145">
        <v>409.84400000000005</v>
      </c>
      <c r="P16" s="141">
        <v>378.4969999999999</v>
      </c>
      <c r="Q16" s="142">
        <v>1.2360000000000002</v>
      </c>
      <c r="R16" s="141">
        <v>1.37</v>
      </c>
      <c r="S16" s="140">
        <f t="shared" si="12"/>
        <v>790.9469999999999</v>
      </c>
      <c r="T16" s="144">
        <f t="shared" si="13"/>
        <v>0.03609682227189</v>
      </c>
      <c r="U16" s="143">
        <v>322.27399999999994</v>
      </c>
      <c r="V16" s="141">
        <v>314.653</v>
      </c>
      <c r="W16" s="142">
        <v>0.585</v>
      </c>
      <c r="X16" s="141">
        <v>0.33</v>
      </c>
      <c r="Y16" s="140">
        <f t="shared" si="14"/>
        <v>637.842</v>
      </c>
      <c r="Z16" s="139">
        <f>IF(ISERROR(S16/Y16-1),"         /0",IF(S16/Y16&gt;5,"  *  ",(S16/Y16-1)))</f>
        <v>0.24003593366382248</v>
      </c>
    </row>
    <row r="17" spans="1:26" ht="18.75" customHeight="1">
      <c r="A17" s="147" t="s">
        <v>184</v>
      </c>
      <c r="B17" s="374" t="s">
        <v>184</v>
      </c>
      <c r="C17" s="145">
        <v>267.942</v>
      </c>
      <c r="D17" s="141">
        <v>106.88299999999998</v>
      </c>
      <c r="E17" s="142">
        <v>195.578</v>
      </c>
      <c r="F17" s="141">
        <v>18.994</v>
      </c>
      <c r="G17" s="140">
        <f t="shared" si="8"/>
        <v>589.397</v>
      </c>
      <c r="H17" s="144">
        <f t="shared" si="9"/>
        <v>0.026898589610410247</v>
      </c>
      <c r="I17" s="143">
        <v>182.63</v>
      </c>
      <c r="J17" s="141">
        <v>93.007</v>
      </c>
      <c r="K17" s="142">
        <v>121.158</v>
      </c>
      <c r="L17" s="141">
        <v>7.97</v>
      </c>
      <c r="M17" s="140">
        <f t="shared" si="10"/>
        <v>404.76500000000004</v>
      </c>
      <c r="N17" s="146">
        <f t="shared" si="11"/>
        <v>0.45614615888231436</v>
      </c>
      <c r="O17" s="145">
        <v>267.942</v>
      </c>
      <c r="P17" s="141">
        <v>106.88299999999998</v>
      </c>
      <c r="Q17" s="142">
        <v>195.578</v>
      </c>
      <c r="R17" s="141">
        <v>18.994</v>
      </c>
      <c r="S17" s="140">
        <f t="shared" si="12"/>
        <v>589.397</v>
      </c>
      <c r="T17" s="144">
        <f t="shared" si="13"/>
        <v>0.026898589610410247</v>
      </c>
      <c r="U17" s="143">
        <v>182.63</v>
      </c>
      <c r="V17" s="141">
        <v>93.007</v>
      </c>
      <c r="W17" s="142">
        <v>121.158</v>
      </c>
      <c r="X17" s="141">
        <v>7.97</v>
      </c>
      <c r="Y17" s="140">
        <f t="shared" si="14"/>
        <v>404.76500000000004</v>
      </c>
      <c r="Z17" s="139">
        <f>IF(ISERROR(S17/Y17-1),"         /0",IF(S17/Y17&gt;5,"  *  ",(S17/Y17-1)))</f>
        <v>0.45614615888231436</v>
      </c>
    </row>
    <row r="18" spans="1:26" ht="18.75" customHeight="1">
      <c r="A18" s="147" t="s">
        <v>187</v>
      </c>
      <c r="B18" s="374" t="s">
        <v>187</v>
      </c>
      <c r="C18" s="145">
        <v>34.913000000000004</v>
      </c>
      <c r="D18" s="141">
        <v>73.549</v>
      </c>
      <c r="E18" s="142">
        <v>50.765000000000015</v>
      </c>
      <c r="F18" s="141">
        <v>199.552</v>
      </c>
      <c r="G18" s="140">
        <f t="shared" si="8"/>
        <v>358.779</v>
      </c>
      <c r="H18" s="144">
        <f t="shared" si="9"/>
        <v>0.01637376688689182</v>
      </c>
      <c r="I18" s="143">
        <v>36.392</v>
      </c>
      <c r="J18" s="141">
        <v>109.22999999999999</v>
      </c>
      <c r="K18" s="142">
        <v>13.514000000000001</v>
      </c>
      <c r="L18" s="141">
        <v>116.672</v>
      </c>
      <c r="M18" s="140">
        <f t="shared" si="10"/>
        <v>275.808</v>
      </c>
      <c r="N18" s="146">
        <f t="shared" si="11"/>
        <v>0.3008288374521406</v>
      </c>
      <c r="O18" s="145">
        <v>34.913000000000004</v>
      </c>
      <c r="P18" s="141">
        <v>73.549</v>
      </c>
      <c r="Q18" s="142">
        <v>50.765000000000015</v>
      </c>
      <c r="R18" s="141">
        <v>199.552</v>
      </c>
      <c r="S18" s="140">
        <f t="shared" si="12"/>
        <v>358.779</v>
      </c>
      <c r="T18" s="144">
        <f t="shared" si="13"/>
        <v>0.01637376688689182</v>
      </c>
      <c r="U18" s="143">
        <v>36.392</v>
      </c>
      <c r="V18" s="141">
        <v>109.22999999999999</v>
      </c>
      <c r="W18" s="142">
        <v>13.514000000000001</v>
      </c>
      <c r="X18" s="141">
        <v>116.672</v>
      </c>
      <c r="Y18" s="140">
        <f t="shared" si="14"/>
        <v>275.808</v>
      </c>
      <c r="Z18" s="139">
        <f>IF(ISERROR(S18/Y18-1),"         /0",IF(S18/Y18&gt;5,"  *  ",(S18/Y18-1)))</f>
        <v>0.3008288374521406</v>
      </c>
    </row>
    <row r="19" spans="1:26" ht="18.75" customHeight="1">
      <c r="A19" s="147" t="s">
        <v>170</v>
      </c>
      <c r="B19" s="374" t="s">
        <v>422</v>
      </c>
      <c r="C19" s="145">
        <v>159.256</v>
      </c>
      <c r="D19" s="141">
        <v>85.60499999999999</v>
      </c>
      <c r="E19" s="142">
        <v>43.28400000000001</v>
      </c>
      <c r="F19" s="141">
        <v>33.96899999999999</v>
      </c>
      <c r="G19" s="140">
        <f t="shared" si="8"/>
        <v>322.114</v>
      </c>
      <c r="H19" s="144">
        <f t="shared" si="9"/>
        <v>0.014700468943288964</v>
      </c>
      <c r="I19" s="143">
        <v>158.39899999999997</v>
      </c>
      <c r="J19" s="141">
        <v>81.37099999999998</v>
      </c>
      <c r="K19" s="142">
        <v>87.96800000000002</v>
      </c>
      <c r="L19" s="141">
        <v>53.282999999999994</v>
      </c>
      <c r="M19" s="140">
        <f t="shared" si="10"/>
        <v>381.02099999999996</v>
      </c>
      <c r="N19" s="146">
        <f t="shared" si="11"/>
        <v>-0.15460302712973828</v>
      </c>
      <c r="O19" s="145">
        <v>159.256</v>
      </c>
      <c r="P19" s="141">
        <v>85.60499999999999</v>
      </c>
      <c r="Q19" s="142">
        <v>43.28400000000001</v>
      </c>
      <c r="R19" s="141">
        <v>33.96899999999999</v>
      </c>
      <c r="S19" s="140">
        <f t="shared" si="12"/>
        <v>322.114</v>
      </c>
      <c r="T19" s="144">
        <f t="shared" si="13"/>
        <v>0.014700468943288964</v>
      </c>
      <c r="U19" s="143">
        <v>158.39899999999997</v>
      </c>
      <c r="V19" s="141">
        <v>81.37099999999998</v>
      </c>
      <c r="W19" s="142">
        <v>87.96800000000002</v>
      </c>
      <c r="X19" s="141">
        <v>53.282999999999994</v>
      </c>
      <c r="Y19" s="140">
        <f t="shared" si="14"/>
        <v>381.02099999999996</v>
      </c>
      <c r="Z19" s="139">
        <f t="shared" si="7"/>
        <v>-0.15460302712973828</v>
      </c>
    </row>
    <row r="20" spans="1:26" ht="18.75" customHeight="1">
      <c r="A20" s="147" t="s">
        <v>154</v>
      </c>
      <c r="B20" s="374" t="s">
        <v>410</v>
      </c>
      <c r="C20" s="145">
        <v>128.201</v>
      </c>
      <c r="D20" s="141">
        <v>133.08800000000002</v>
      </c>
      <c r="E20" s="142">
        <v>6.47</v>
      </c>
      <c r="F20" s="141">
        <v>3.593</v>
      </c>
      <c r="G20" s="140">
        <f t="shared" si="0"/>
        <v>271.35200000000003</v>
      </c>
      <c r="H20" s="144">
        <f t="shared" si="1"/>
        <v>0.012383819544320792</v>
      </c>
      <c r="I20" s="143">
        <v>64.523</v>
      </c>
      <c r="J20" s="141">
        <v>132.81</v>
      </c>
      <c r="K20" s="142">
        <v>3.243</v>
      </c>
      <c r="L20" s="141">
        <v>25.021</v>
      </c>
      <c r="M20" s="140">
        <f t="shared" si="2"/>
        <v>225.59699999999998</v>
      </c>
      <c r="N20" s="146">
        <f t="shared" si="3"/>
        <v>0.2028174133521281</v>
      </c>
      <c r="O20" s="145">
        <v>128.201</v>
      </c>
      <c r="P20" s="141">
        <v>133.08800000000002</v>
      </c>
      <c r="Q20" s="142">
        <v>6.47</v>
      </c>
      <c r="R20" s="141">
        <v>3.593</v>
      </c>
      <c r="S20" s="140">
        <f t="shared" si="4"/>
        <v>271.35200000000003</v>
      </c>
      <c r="T20" s="144">
        <f t="shared" si="5"/>
        <v>0.012383819544320792</v>
      </c>
      <c r="U20" s="143">
        <v>64.523</v>
      </c>
      <c r="V20" s="141">
        <v>132.81</v>
      </c>
      <c r="W20" s="142">
        <v>3.243</v>
      </c>
      <c r="X20" s="141">
        <v>25.021</v>
      </c>
      <c r="Y20" s="140">
        <f t="shared" si="6"/>
        <v>225.59699999999998</v>
      </c>
      <c r="Z20" s="139">
        <f t="shared" si="7"/>
        <v>0.2028174133521281</v>
      </c>
    </row>
    <row r="21" spans="1:26" ht="18.75" customHeight="1">
      <c r="A21" s="147" t="s">
        <v>151</v>
      </c>
      <c r="B21" s="374" t="s">
        <v>407</v>
      </c>
      <c r="C21" s="145">
        <v>89.48400000000001</v>
      </c>
      <c r="D21" s="141">
        <v>153.72799999999998</v>
      </c>
      <c r="E21" s="142">
        <v>18.232</v>
      </c>
      <c r="F21" s="141">
        <v>8.343</v>
      </c>
      <c r="G21" s="140">
        <f aca="true" t="shared" si="15" ref="G21:G61">SUM(C21:F21)</f>
        <v>269.787</v>
      </c>
      <c r="H21" s="144">
        <f t="shared" si="1"/>
        <v>0.012312396899244056</v>
      </c>
      <c r="I21" s="143">
        <v>67.103</v>
      </c>
      <c r="J21" s="141">
        <v>132.58499999999998</v>
      </c>
      <c r="K21" s="142">
        <v>16.570999999999998</v>
      </c>
      <c r="L21" s="141">
        <v>8.313</v>
      </c>
      <c r="M21" s="140">
        <f aca="true" t="shared" si="16" ref="M21:M61">SUM(I21:L21)</f>
        <v>224.57199999999997</v>
      </c>
      <c r="N21" s="146">
        <f aca="true" t="shared" si="17" ref="N21:N61">IF(ISERROR(G21/M21-1),"         /0",(G21/M21-1))</f>
        <v>0.2013385462123507</v>
      </c>
      <c r="O21" s="145">
        <v>89.48400000000001</v>
      </c>
      <c r="P21" s="141">
        <v>153.72799999999998</v>
      </c>
      <c r="Q21" s="142">
        <v>18.232</v>
      </c>
      <c r="R21" s="141">
        <v>8.343</v>
      </c>
      <c r="S21" s="140">
        <f aca="true" t="shared" si="18" ref="S21:S61">SUM(O21:R21)</f>
        <v>269.787</v>
      </c>
      <c r="T21" s="144">
        <f t="shared" si="5"/>
        <v>0.012312396899244056</v>
      </c>
      <c r="U21" s="143">
        <v>67.103</v>
      </c>
      <c r="V21" s="141">
        <v>132.58499999999998</v>
      </c>
      <c r="W21" s="142">
        <v>16.570999999999998</v>
      </c>
      <c r="X21" s="141">
        <v>8.313</v>
      </c>
      <c r="Y21" s="140">
        <f aca="true" t="shared" si="19" ref="Y21:Y61">SUM(U21:X21)</f>
        <v>224.57199999999997</v>
      </c>
      <c r="Z21" s="139">
        <f aca="true" t="shared" si="20" ref="Z21:Z61">IF(ISERROR(S21/Y21-1),"         /0",IF(S21/Y21&gt;5,"  *  ",(S21/Y21-1)))</f>
        <v>0.2013385462123507</v>
      </c>
    </row>
    <row r="22" spans="1:26" ht="18.75" customHeight="1">
      <c r="A22" s="147" t="s">
        <v>153</v>
      </c>
      <c r="B22" s="374" t="s">
        <v>408</v>
      </c>
      <c r="C22" s="145">
        <v>126.91999999999999</v>
      </c>
      <c r="D22" s="141">
        <v>89.81899999999999</v>
      </c>
      <c r="E22" s="142">
        <v>20.039</v>
      </c>
      <c r="F22" s="141">
        <v>3.378</v>
      </c>
      <c r="G22" s="140">
        <f t="shared" si="15"/>
        <v>240.15599999999995</v>
      </c>
      <c r="H22" s="144">
        <f t="shared" si="1"/>
        <v>0.010960112939966918</v>
      </c>
      <c r="I22" s="143">
        <v>94.928</v>
      </c>
      <c r="J22" s="141">
        <v>86.42</v>
      </c>
      <c r="K22" s="142">
        <v>22.641</v>
      </c>
      <c r="L22" s="141">
        <v>4.071</v>
      </c>
      <c r="M22" s="140">
        <f t="shared" si="16"/>
        <v>208.06</v>
      </c>
      <c r="N22" s="146">
        <f t="shared" si="17"/>
        <v>0.1542631933096219</v>
      </c>
      <c r="O22" s="145">
        <v>126.91999999999999</v>
      </c>
      <c r="P22" s="141">
        <v>89.81899999999999</v>
      </c>
      <c r="Q22" s="142">
        <v>20.039</v>
      </c>
      <c r="R22" s="141">
        <v>3.378</v>
      </c>
      <c r="S22" s="140">
        <f t="shared" si="18"/>
        <v>240.15599999999995</v>
      </c>
      <c r="T22" s="144">
        <f t="shared" si="5"/>
        <v>0.010960112939966918</v>
      </c>
      <c r="U22" s="143">
        <v>94.928</v>
      </c>
      <c r="V22" s="141">
        <v>86.42</v>
      </c>
      <c r="W22" s="142">
        <v>22.641</v>
      </c>
      <c r="X22" s="141">
        <v>4.071</v>
      </c>
      <c r="Y22" s="140">
        <f t="shared" si="19"/>
        <v>208.06</v>
      </c>
      <c r="Z22" s="139">
        <f t="shared" si="20"/>
        <v>0.1542631933096219</v>
      </c>
    </row>
    <row r="23" spans="1:26" ht="18.75" customHeight="1">
      <c r="A23" s="147" t="s">
        <v>158</v>
      </c>
      <c r="B23" s="374" t="s">
        <v>406</v>
      </c>
      <c r="C23" s="145">
        <v>121.093</v>
      </c>
      <c r="D23" s="141">
        <v>87.84</v>
      </c>
      <c r="E23" s="142">
        <v>1.2000000000000002</v>
      </c>
      <c r="F23" s="141">
        <v>2.11</v>
      </c>
      <c r="G23" s="140">
        <f>SUM(C23:F23)</f>
        <v>212.243</v>
      </c>
      <c r="H23" s="144">
        <f>G23/$G$9</f>
        <v>0.009686234159119069</v>
      </c>
      <c r="I23" s="143">
        <v>59.694</v>
      </c>
      <c r="J23" s="141">
        <v>76.38900000000001</v>
      </c>
      <c r="K23" s="142">
        <v>2.891</v>
      </c>
      <c r="L23" s="141">
        <v>1.8350000000000002</v>
      </c>
      <c r="M23" s="140">
        <f>SUM(I23:L23)</f>
        <v>140.80900000000003</v>
      </c>
      <c r="N23" s="146">
        <f>IF(ISERROR(G23/M23-1),"         /0",(G23/M23-1))</f>
        <v>0.5073113224296739</v>
      </c>
      <c r="O23" s="145">
        <v>121.093</v>
      </c>
      <c r="P23" s="141">
        <v>87.84</v>
      </c>
      <c r="Q23" s="142">
        <v>1.2000000000000002</v>
      </c>
      <c r="R23" s="141">
        <v>2.11</v>
      </c>
      <c r="S23" s="140">
        <f>SUM(O23:R23)</f>
        <v>212.243</v>
      </c>
      <c r="T23" s="144">
        <f>S23/$S$9</f>
        <v>0.009686234159119069</v>
      </c>
      <c r="U23" s="143">
        <v>59.694</v>
      </c>
      <c r="V23" s="141">
        <v>76.38900000000001</v>
      </c>
      <c r="W23" s="142">
        <v>2.891</v>
      </c>
      <c r="X23" s="141">
        <v>1.8350000000000002</v>
      </c>
      <c r="Y23" s="140">
        <f>SUM(U23:X23)</f>
        <v>140.80900000000003</v>
      </c>
      <c r="Z23" s="139">
        <f>IF(ISERROR(S23/Y23-1),"         /0",IF(S23/Y23&gt;5,"  *  ",(S23/Y23-1)))</f>
        <v>0.5073113224296739</v>
      </c>
    </row>
    <row r="24" spans="1:26" ht="18.75" customHeight="1">
      <c r="A24" s="147" t="s">
        <v>157</v>
      </c>
      <c r="B24" s="374" t="s">
        <v>409</v>
      </c>
      <c r="C24" s="145">
        <v>77.78800000000001</v>
      </c>
      <c r="D24" s="141">
        <v>38.324</v>
      </c>
      <c r="E24" s="142">
        <v>50.193999999999996</v>
      </c>
      <c r="F24" s="141">
        <v>32.830000000000005</v>
      </c>
      <c r="G24" s="140">
        <f>SUM(C24:F24)</f>
        <v>199.13600000000002</v>
      </c>
      <c r="H24" s="144">
        <f>G24/$G$9</f>
        <v>0.009088063801917307</v>
      </c>
      <c r="I24" s="143">
        <v>111.46199999999999</v>
      </c>
      <c r="J24" s="141">
        <v>47.301</v>
      </c>
      <c r="K24" s="142">
        <v>41.385</v>
      </c>
      <c r="L24" s="141">
        <v>29.112</v>
      </c>
      <c r="M24" s="140">
        <f>SUM(I24:L24)</f>
        <v>229.25999999999996</v>
      </c>
      <c r="N24" s="146">
        <f>IF(ISERROR(G24/M24-1),"         /0",(G24/M24-1))</f>
        <v>-0.13139666753903845</v>
      </c>
      <c r="O24" s="145">
        <v>77.78800000000001</v>
      </c>
      <c r="P24" s="141">
        <v>38.324</v>
      </c>
      <c r="Q24" s="142">
        <v>50.193999999999996</v>
      </c>
      <c r="R24" s="141">
        <v>32.830000000000005</v>
      </c>
      <c r="S24" s="140">
        <f>SUM(O24:R24)</f>
        <v>199.13600000000002</v>
      </c>
      <c r="T24" s="144">
        <f>S24/$S$9</f>
        <v>0.009088063801917307</v>
      </c>
      <c r="U24" s="143">
        <v>111.46199999999999</v>
      </c>
      <c r="V24" s="141">
        <v>47.301</v>
      </c>
      <c r="W24" s="142">
        <v>41.385</v>
      </c>
      <c r="X24" s="141">
        <v>29.112</v>
      </c>
      <c r="Y24" s="140">
        <f>SUM(U24:X24)</f>
        <v>229.25999999999996</v>
      </c>
      <c r="Z24" s="139">
        <f>IF(ISERROR(S24/Y24-1),"         /0",IF(S24/Y24&gt;5,"  *  ",(S24/Y24-1)))</f>
        <v>-0.13139666753903845</v>
      </c>
    </row>
    <row r="25" spans="1:26" ht="18.75" customHeight="1">
      <c r="A25" s="147" t="s">
        <v>159</v>
      </c>
      <c r="B25" s="374" t="s">
        <v>411</v>
      </c>
      <c r="C25" s="145">
        <v>47.34</v>
      </c>
      <c r="D25" s="141">
        <v>106.176</v>
      </c>
      <c r="E25" s="142">
        <v>3.1740000000000004</v>
      </c>
      <c r="F25" s="141">
        <v>3.0940000000000003</v>
      </c>
      <c r="G25" s="140">
        <f>SUM(C25:F25)</f>
        <v>159.78400000000002</v>
      </c>
      <c r="H25" s="144">
        <f>G25/$G$9</f>
        <v>0.007292137968652353</v>
      </c>
      <c r="I25" s="143">
        <v>52.681</v>
      </c>
      <c r="J25" s="141">
        <v>73.17099999999999</v>
      </c>
      <c r="K25" s="142">
        <v>3.8059999999999996</v>
      </c>
      <c r="L25" s="141">
        <v>9.305</v>
      </c>
      <c r="M25" s="140">
        <f>SUM(I25:L25)</f>
        <v>138.963</v>
      </c>
      <c r="N25" s="146">
        <f>IF(ISERROR(G25/M25-1),"         /0",(G25/M25-1))</f>
        <v>0.1498312500449761</v>
      </c>
      <c r="O25" s="145">
        <v>47.34</v>
      </c>
      <c r="P25" s="141">
        <v>106.176</v>
      </c>
      <c r="Q25" s="142">
        <v>3.1740000000000004</v>
      </c>
      <c r="R25" s="141">
        <v>3.0940000000000003</v>
      </c>
      <c r="S25" s="140">
        <f>SUM(O25:R25)</f>
        <v>159.78400000000002</v>
      </c>
      <c r="T25" s="144">
        <f>S25/$S$9</f>
        <v>0.007292137968652353</v>
      </c>
      <c r="U25" s="143">
        <v>52.681</v>
      </c>
      <c r="V25" s="141">
        <v>73.17099999999999</v>
      </c>
      <c r="W25" s="142">
        <v>3.8059999999999996</v>
      </c>
      <c r="X25" s="141">
        <v>9.305</v>
      </c>
      <c r="Y25" s="140">
        <f>SUM(U25:X25)</f>
        <v>138.963</v>
      </c>
      <c r="Z25" s="139">
        <f>IF(ISERROR(S25/Y25-1),"         /0",IF(S25/Y25&gt;5,"  *  ",(S25/Y25-1)))</f>
        <v>0.1498312500449761</v>
      </c>
    </row>
    <row r="26" spans="1:26" ht="18.75" customHeight="1">
      <c r="A26" s="147" t="s">
        <v>183</v>
      </c>
      <c r="B26" s="374" t="s">
        <v>434</v>
      </c>
      <c r="C26" s="145">
        <v>65.064</v>
      </c>
      <c r="D26" s="141">
        <v>87.01</v>
      </c>
      <c r="E26" s="142">
        <v>1.089</v>
      </c>
      <c r="F26" s="141">
        <v>0.868</v>
      </c>
      <c r="G26" s="140">
        <f>SUM(C26:F26)</f>
        <v>154.031</v>
      </c>
      <c r="H26" s="144">
        <f>G26/$G$9</f>
        <v>0.007029585587101904</v>
      </c>
      <c r="I26" s="143">
        <v>79.172</v>
      </c>
      <c r="J26" s="141">
        <v>91.153</v>
      </c>
      <c r="K26" s="142">
        <v>0.37</v>
      </c>
      <c r="L26" s="141">
        <v>1.448</v>
      </c>
      <c r="M26" s="140">
        <f>SUM(I26:L26)</f>
        <v>172.143</v>
      </c>
      <c r="N26" s="146">
        <f>IF(ISERROR(G26/M26-1),"         /0",(G26/M26-1))</f>
        <v>-0.1052148504441075</v>
      </c>
      <c r="O26" s="145">
        <v>65.064</v>
      </c>
      <c r="P26" s="141">
        <v>87.01</v>
      </c>
      <c r="Q26" s="142">
        <v>1.089</v>
      </c>
      <c r="R26" s="141">
        <v>0.868</v>
      </c>
      <c r="S26" s="140">
        <f>SUM(O26:R26)</f>
        <v>154.031</v>
      </c>
      <c r="T26" s="144">
        <f>S26/$S$9</f>
        <v>0.007029585587101904</v>
      </c>
      <c r="U26" s="143">
        <v>79.172</v>
      </c>
      <c r="V26" s="141">
        <v>91.153</v>
      </c>
      <c r="W26" s="142">
        <v>0.37</v>
      </c>
      <c r="X26" s="141">
        <v>1.448</v>
      </c>
      <c r="Y26" s="140">
        <f>SUM(U26:X26)</f>
        <v>172.143</v>
      </c>
      <c r="Z26" s="139">
        <f>IF(ISERROR(S26/Y26-1),"         /0",IF(S26/Y26&gt;5,"  *  ",(S26/Y26-1)))</f>
        <v>-0.1052148504441075</v>
      </c>
    </row>
    <row r="27" spans="1:26" ht="18.75" customHeight="1">
      <c r="A27" s="147" t="s">
        <v>160</v>
      </c>
      <c r="B27" s="374" t="s">
        <v>160</v>
      </c>
      <c r="C27" s="145">
        <v>39.751</v>
      </c>
      <c r="D27" s="141">
        <v>55.904</v>
      </c>
      <c r="E27" s="142">
        <v>31.234</v>
      </c>
      <c r="F27" s="141">
        <v>25.727999999999994</v>
      </c>
      <c r="G27" s="140">
        <f t="shared" si="15"/>
        <v>152.61700000000002</v>
      </c>
      <c r="H27" s="144">
        <f t="shared" si="1"/>
        <v>0.006965054200431935</v>
      </c>
      <c r="I27" s="143">
        <v>38.457</v>
      </c>
      <c r="J27" s="141">
        <v>71.30699999999999</v>
      </c>
      <c r="K27" s="142">
        <v>26.485</v>
      </c>
      <c r="L27" s="141">
        <v>28.605</v>
      </c>
      <c r="M27" s="140">
        <f t="shared" si="16"/>
        <v>164.85399999999996</v>
      </c>
      <c r="N27" s="146">
        <f t="shared" si="17"/>
        <v>-0.07422931806325561</v>
      </c>
      <c r="O27" s="145">
        <v>39.751</v>
      </c>
      <c r="P27" s="141">
        <v>55.904</v>
      </c>
      <c r="Q27" s="142">
        <v>31.234</v>
      </c>
      <c r="R27" s="141">
        <v>25.727999999999994</v>
      </c>
      <c r="S27" s="140">
        <f t="shared" si="18"/>
        <v>152.61700000000002</v>
      </c>
      <c r="T27" s="144">
        <f t="shared" si="5"/>
        <v>0.006965054200431935</v>
      </c>
      <c r="U27" s="143">
        <v>38.457</v>
      </c>
      <c r="V27" s="141">
        <v>71.30699999999999</v>
      </c>
      <c r="W27" s="142">
        <v>26.485</v>
      </c>
      <c r="X27" s="141">
        <v>28.605</v>
      </c>
      <c r="Y27" s="140">
        <f t="shared" si="19"/>
        <v>164.85399999999996</v>
      </c>
      <c r="Z27" s="139">
        <f t="shared" si="20"/>
        <v>-0.07422931806325561</v>
      </c>
    </row>
    <row r="28" spans="1:26" ht="18.75" customHeight="1">
      <c r="A28" s="147" t="s">
        <v>448</v>
      </c>
      <c r="B28" s="374" t="s">
        <v>448</v>
      </c>
      <c r="C28" s="145">
        <v>17.2</v>
      </c>
      <c r="D28" s="141">
        <v>116.7</v>
      </c>
      <c r="E28" s="142">
        <v>1.2200000000000002</v>
      </c>
      <c r="F28" s="141">
        <v>1.56</v>
      </c>
      <c r="G28" s="140">
        <f t="shared" si="15"/>
        <v>136.68</v>
      </c>
      <c r="H28" s="144">
        <f t="shared" si="1"/>
        <v>0.006237729794944448</v>
      </c>
      <c r="I28" s="143">
        <v>13.62</v>
      </c>
      <c r="J28" s="141">
        <v>30.641999999999996</v>
      </c>
      <c r="K28" s="142">
        <v>0.42500000000000004</v>
      </c>
      <c r="L28" s="141">
        <v>4.135</v>
      </c>
      <c r="M28" s="140">
        <f t="shared" si="16"/>
        <v>48.82199999999999</v>
      </c>
      <c r="N28" s="146" t="s">
        <v>50</v>
      </c>
      <c r="O28" s="145">
        <v>17.2</v>
      </c>
      <c r="P28" s="141">
        <v>116.7</v>
      </c>
      <c r="Q28" s="142">
        <v>1.2200000000000002</v>
      </c>
      <c r="R28" s="141">
        <v>1.56</v>
      </c>
      <c r="S28" s="140">
        <f t="shared" si="18"/>
        <v>136.68</v>
      </c>
      <c r="T28" s="144">
        <f t="shared" si="5"/>
        <v>0.006237729794944448</v>
      </c>
      <c r="U28" s="143">
        <v>13.62</v>
      </c>
      <c r="V28" s="141">
        <v>30.641999999999996</v>
      </c>
      <c r="W28" s="142">
        <v>0.42500000000000004</v>
      </c>
      <c r="X28" s="141">
        <v>4.135</v>
      </c>
      <c r="Y28" s="140">
        <f t="shared" si="19"/>
        <v>48.82199999999999</v>
      </c>
      <c r="Z28" s="139">
        <f t="shared" si="20"/>
        <v>1.7995575765023974</v>
      </c>
    </row>
    <row r="29" spans="1:26" ht="18.75" customHeight="1">
      <c r="A29" s="147" t="s">
        <v>164</v>
      </c>
      <c r="B29" s="374" t="s">
        <v>416</v>
      </c>
      <c r="C29" s="145">
        <v>58.230000000000004</v>
      </c>
      <c r="D29" s="141">
        <v>54.086</v>
      </c>
      <c r="E29" s="142">
        <v>1.18</v>
      </c>
      <c r="F29" s="141">
        <v>5.58</v>
      </c>
      <c r="G29" s="140">
        <f t="shared" si="15"/>
        <v>119.07600000000001</v>
      </c>
      <c r="H29" s="144">
        <f t="shared" si="1"/>
        <v>0.0054343277221451936</v>
      </c>
      <c r="I29" s="143">
        <v>42.869</v>
      </c>
      <c r="J29" s="141">
        <v>36.751</v>
      </c>
      <c r="K29" s="142">
        <v>0</v>
      </c>
      <c r="L29" s="141">
        <v>0</v>
      </c>
      <c r="M29" s="140">
        <f t="shared" si="16"/>
        <v>79.62</v>
      </c>
      <c r="N29" s="146">
        <f t="shared" si="17"/>
        <v>0.49555388093443864</v>
      </c>
      <c r="O29" s="145">
        <v>58.230000000000004</v>
      </c>
      <c r="P29" s="141">
        <v>54.086</v>
      </c>
      <c r="Q29" s="142">
        <v>1.18</v>
      </c>
      <c r="R29" s="141">
        <v>5.58</v>
      </c>
      <c r="S29" s="140">
        <f t="shared" si="18"/>
        <v>119.07600000000001</v>
      </c>
      <c r="T29" s="144">
        <f t="shared" si="5"/>
        <v>0.0054343277221451936</v>
      </c>
      <c r="U29" s="143">
        <v>42.869</v>
      </c>
      <c r="V29" s="141">
        <v>36.751</v>
      </c>
      <c r="W29" s="142">
        <v>0</v>
      </c>
      <c r="X29" s="141">
        <v>0</v>
      </c>
      <c r="Y29" s="140">
        <f t="shared" si="19"/>
        <v>79.62</v>
      </c>
      <c r="Z29" s="139">
        <f t="shared" si="20"/>
        <v>0.49555388093443864</v>
      </c>
    </row>
    <row r="30" spans="1:26" ht="18.75" customHeight="1">
      <c r="A30" s="147" t="s">
        <v>163</v>
      </c>
      <c r="B30" s="374" t="s">
        <v>412</v>
      </c>
      <c r="C30" s="145">
        <v>33.231</v>
      </c>
      <c r="D30" s="141">
        <v>38.855</v>
      </c>
      <c r="E30" s="142">
        <v>25.339000000000006</v>
      </c>
      <c r="F30" s="141">
        <v>20.031000000000002</v>
      </c>
      <c r="G30" s="140">
        <f t="shared" si="15"/>
        <v>117.45600000000002</v>
      </c>
      <c r="H30" s="144">
        <f t="shared" si="1"/>
        <v>0.005360395016059373</v>
      </c>
      <c r="I30" s="143">
        <v>14.173000000000002</v>
      </c>
      <c r="J30" s="141">
        <v>39.77199999999999</v>
      </c>
      <c r="K30" s="142">
        <v>25.963999999999995</v>
      </c>
      <c r="L30" s="141">
        <v>14.245</v>
      </c>
      <c r="M30" s="140">
        <f t="shared" si="16"/>
        <v>94.154</v>
      </c>
      <c r="N30" s="146">
        <f t="shared" si="17"/>
        <v>0.24748815769908905</v>
      </c>
      <c r="O30" s="145">
        <v>33.231</v>
      </c>
      <c r="P30" s="141">
        <v>38.855</v>
      </c>
      <c r="Q30" s="142">
        <v>25.339000000000006</v>
      </c>
      <c r="R30" s="141">
        <v>20.031000000000002</v>
      </c>
      <c r="S30" s="140">
        <f t="shared" si="18"/>
        <v>117.45600000000002</v>
      </c>
      <c r="T30" s="144">
        <f t="shared" si="5"/>
        <v>0.005360395016059373</v>
      </c>
      <c r="U30" s="143">
        <v>14.173000000000002</v>
      </c>
      <c r="V30" s="141">
        <v>39.77199999999999</v>
      </c>
      <c r="W30" s="142">
        <v>25.963999999999995</v>
      </c>
      <c r="X30" s="141">
        <v>14.245</v>
      </c>
      <c r="Y30" s="140">
        <f t="shared" si="19"/>
        <v>94.154</v>
      </c>
      <c r="Z30" s="139">
        <f t="shared" si="20"/>
        <v>0.24748815769908905</v>
      </c>
    </row>
    <row r="31" spans="1:26" ht="18.75" customHeight="1">
      <c r="A31" s="147" t="s">
        <v>449</v>
      </c>
      <c r="B31" s="374" t="s">
        <v>450</v>
      </c>
      <c r="C31" s="145">
        <v>29.168</v>
      </c>
      <c r="D31" s="141">
        <v>84.446</v>
      </c>
      <c r="E31" s="142">
        <v>0</v>
      </c>
      <c r="F31" s="141">
        <v>0</v>
      </c>
      <c r="G31" s="140">
        <f t="shared" si="15"/>
        <v>113.614</v>
      </c>
      <c r="H31" s="144">
        <f t="shared" si="1"/>
        <v>0.005185055845206456</v>
      </c>
      <c r="I31" s="143">
        <v>7.416</v>
      </c>
      <c r="J31" s="141">
        <v>64.028</v>
      </c>
      <c r="K31" s="142">
        <v>0.8500000000000001</v>
      </c>
      <c r="L31" s="141">
        <v>0.55</v>
      </c>
      <c r="M31" s="140">
        <f t="shared" si="16"/>
        <v>72.844</v>
      </c>
      <c r="N31" s="146">
        <f t="shared" si="17"/>
        <v>0.5596891988358685</v>
      </c>
      <c r="O31" s="145">
        <v>29.168</v>
      </c>
      <c r="P31" s="141">
        <v>84.446</v>
      </c>
      <c r="Q31" s="142">
        <v>0</v>
      </c>
      <c r="R31" s="141">
        <v>0</v>
      </c>
      <c r="S31" s="140">
        <f t="shared" si="18"/>
        <v>113.614</v>
      </c>
      <c r="T31" s="144">
        <f t="shared" si="5"/>
        <v>0.005185055845206456</v>
      </c>
      <c r="U31" s="143">
        <v>7.416</v>
      </c>
      <c r="V31" s="141">
        <v>64.028</v>
      </c>
      <c r="W31" s="142">
        <v>0.8500000000000001</v>
      </c>
      <c r="X31" s="141">
        <v>0.55</v>
      </c>
      <c r="Y31" s="140">
        <f t="shared" si="19"/>
        <v>72.844</v>
      </c>
      <c r="Z31" s="139">
        <f t="shared" si="20"/>
        <v>0.5596891988358685</v>
      </c>
    </row>
    <row r="32" spans="1:26" ht="18.75" customHeight="1">
      <c r="A32" s="147" t="s">
        <v>176</v>
      </c>
      <c r="B32" s="374" t="s">
        <v>428</v>
      </c>
      <c r="C32" s="145">
        <v>81.382</v>
      </c>
      <c r="D32" s="141">
        <v>21.78</v>
      </c>
      <c r="E32" s="142">
        <v>0.49000000000000005</v>
      </c>
      <c r="F32" s="141">
        <v>0.191</v>
      </c>
      <c r="G32" s="140">
        <f t="shared" si="15"/>
        <v>103.843</v>
      </c>
      <c r="H32" s="144">
        <f t="shared" si="1"/>
        <v>0.004739132097574014</v>
      </c>
      <c r="I32" s="143">
        <v>57.644</v>
      </c>
      <c r="J32" s="141">
        <v>5.8229999999999995</v>
      </c>
      <c r="K32" s="142">
        <v>3.35</v>
      </c>
      <c r="L32" s="141">
        <v>3.6</v>
      </c>
      <c r="M32" s="140">
        <f t="shared" si="16"/>
        <v>70.41699999999999</v>
      </c>
      <c r="N32" s="146">
        <f t="shared" si="17"/>
        <v>0.47468651035971465</v>
      </c>
      <c r="O32" s="145">
        <v>81.382</v>
      </c>
      <c r="P32" s="141">
        <v>21.78</v>
      </c>
      <c r="Q32" s="142">
        <v>0.49000000000000005</v>
      </c>
      <c r="R32" s="141">
        <v>0.191</v>
      </c>
      <c r="S32" s="140">
        <f t="shared" si="18"/>
        <v>103.843</v>
      </c>
      <c r="T32" s="144">
        <f t="shared" si="5"/>
        <v>0.004739132097574014</v>
      </c>
      <c r="U32" s="143">
        <v>57.644</v>
      </c>
      <c r="V32" s="141">
        <v>5.8229999999999995</v>
      </c>
      <c r="W32" s="142">
        <v>3.35</v>
      </c>
      <c r="X32" s="141">
        <v>3.6</v>
      </c>
      <c r="Y32" s="140">
        <f t="shared" si="19"/>
        <v>70.41699999999999</v>
      </c>
      <c r="Z32" s="139">
        <f t="shared" si="20"/>
        <v>0.47468651035971465</v>
      </c>
    </row>
    <row r="33" spans="1:26" ht="18.75" customHeight="1">
      <c r="A33" s="147" t="s">
        <v>172</v>
      </c>
      <c r="B33" s="374" t="s">
        <v>424</v>
      </c>
      <c r="C33" s="145">
        <v>40.746</v>
      </c>
      <c r="D33" s="141">
        <v>54.933</v>
      </c>
      <c r="E33" s="142">
        <v>3.581</v>
      </c>
      <c r="F33" s="141">
        <v>2.851</v>
      </c>
      <c r="G33" s="140">
        <f t="shared" si="15"/>
        <v>102.111</v>
      </c>
      <c r="H33" s="144">
        <f t="shared" si="1"/>
        <v>0.004660087994524235</v>
      </c>
      <c r="I33" s="143">
        <v>29.873</v>
      </c>
      <c r="J33" s="141">
        <v>50.405</v>
      </c>
      <c r="K33" s="142">
        <v>4.8</v>
      </c>
      <c r="L33" s="141">
        <v>3.0749999999999997</v>
      </c>
      <c r="M33" s="140">
        <f t="shared" si="16"/>
        <v>88.153</v>
      </c>
      <c r="N33" s="146">
        <f t="shared" si="17"/>
        <v>0.15833834356176202</v>
      </c>
      <c r="O33" s="145">
        <v>40.746</v>
      </c>
      <c r="P33" s="141">
        <v>54.933</v>
      </c>
      <c r="Q33" s="142">
        <v>3.581</v>
      </c>
      <c r="R33" s="141">
        <v>2.851</v>
      </c>
      <c r="S33" s="140">
        <f t="shared" si="18"/>
        <v>102.111</v>
      </c>
      <c r="T33" s="144">
        <f t="shared" si="5"/>
        <v>0.004660087994524235</v>
      </c>
      <c r="U33" s="143">
        <v>29.873</v>
      </c>
      <c r="V33" s="141">
        <v>50.405</v>
      </c>
      <c r="W33" s="142">
        <v>4.8</v>
      </c>
      <c r="X33" s="141">
        <v>3.0749999999999997</v>
      </c>
      <c r="Y33" s="140">
        <f t="shared" si="19"/>
        <v>88.153</v>
      </c>
      <c r="Z33" s="139">
        <f t="shared" si="20"/>
        <v>0.15833834356176202</v>
      </c>
    </row>
    <row r="34" spans="1:26" ht="18.75" customHeight="1">
      <c r="A34" s="147" t="s">
        <v>190</v>
      </c>
      <c r="B34" s="374" t="s">
        <v>436</v>
      </c>
      <c r="C34" s="145">
        <v>34.626</v>
      </c>
      <c r="D34" s="141">
        <v>60.406</v>
      </c>
      <c r="E34" s="142">
        <v>0.989</v>
      </c>
      <c r="F34" s="141">
        <v>1.695</v>
      </c>
      <c r="G34" s="140">
        <f t="shared" si="15"/>
        <v>97.716</v>
      </c>
      <c r="H34" s="144">
        <f t="shared" si="1"/>
        <v>0.004459511301161776</v>
      </c>
      <c r="I34" s="143">
        <v>43.499</v>
      </c>
      <c r="J34" s="141">
        <v>66.646</v>
      </c>
      <c r="K34" s="142">
        <v>0.6500000000000001</v>
      </c>
      <c r="L34" s="141">
        <v>1.18</v>
      </c>
      <c r="M34" s="140">
        <f t="shared" si="16"/>
        <v>111.97500000000002</v>
      </c>
      <c r="N34" s="146">
        <f t="shared" si="17"/>
        <v>-0.1273409243134631</v>
      </c>
      <c r="O34" s="145">
        <v>34.626</v>
      </c>
      <c r="P34" s="141">
        <v>60.406</v>
      </c>
      <c r="Q34" s="142">
        <v>0.989</v>
      </c>
      <c r="R34" s="141">
        <v>1.695</v>
      </c>
      <c r="S34" s="140">
        <f t="shared" si="18"/>
        <v>97.716</v>
      </c>
      <c r="T34" s="144">
        <f t="shared" si="5"/>
        <v>0.004459511301161776</v>
      </c>
      <c r="U34" s="143">
        <v>43.499</v>
      </c>
      <c r="V34" s="141">
        <v>66.646</v>
      </c>
      <c r="W34" s="142">
        <v>0.6500000000000001</v>
      </c>
      <c r="X34" s="141">
        <v>1.18</v>
      </c>
      <c r="Y34" s="140">
        <f t="shared" si="19"/>
        <v>111.97500000000002</v>
      </c>
      <c r="Z34" s="139">
        <f t="shared" si="20"/>
        <v>-0.1273409243134631</v>
      </c>
    </row>
    <row r="35" spans="1:26" ht="18.75" customHeight="1">
      <c r="A35" s="147" t="s">
        <v>191</v>
      </c>
      <c r="B35" s="374" t="s">
        <v>446</v>
      </c>
      <c r="C35" s="145">
        <v>11.184999999999999</v>
      </c>
      <c r="D35" s="141">
        <v>66.162</v>
      </c>
      <c r="E35" s="142">
        <v>8.25</v>
      </c>
      <c r="F35" s="141">
        <v>11.893</v>
      </c>
      <c r="G35" s="140">
        <f t="shared" si="15"/>
        <v>97.49000000000001</v>
      </c>
      <c r="H35" s="144">
        <f t="shared" si="1"/>
        <v>0.004449197232288076</v>
      </c>
      <c r="I35" s="143">
        <v>13</v>
      </c>
      <c r="J35" s="141">
        <v>22.517</v>
      </c>
      <c r="K35" s="142">
        <v>8.928</v>
      </c>
      <c r="L35" s="141">
        <v>16.826999999999998</v>
      </c>
      <c r="M35" s="140">
        <f t="shared" si="16"/>
        <v>61.27199999999999</v>
      </c>
      <c r="N35" s="146" t="s">
        <v>50</v>
      </c>
      <c r="O35" s="145">
        <v>11.184999999999999</v>
      </c>
      <c r="P35" s="141">
        <v>66.162</v>
      </c>
      <c r="Q35" s="142">
        <v>8.25</v>
      </c>
      <c r="R35" s="141">
        <v>11.893</v>
      </c>
      <c r="S35" s="140">
        <f t="shared" si="18"/>
        <v>97.49000000000001</v>
      </c>
      <c r="T35" s="144">
        <f t="shared" si="5"/>
        <v>0.004449197232288076</v>
      </c>
      <c r="U35" s="143">
        <v>13</v>
      </c>
      <c r="V35" s="141">
        <v>22.517</v>
      </c>
      <c r="W35" s="142">
        <v>8.928</v>
      </c>
      <c r="X35" s="141">
        <v>16.826999999999998</v>
      </c>
      <c r="Y35" s="140">
        <f t="shared" si="19"/>
        <v>61.27199999999999</v>
      </c>
      <c r="Z35" s="139">
        <f t="shared" si="20"/>
        <v>0.5911019715367545</v>
      </c>
    </row>
    <row r="36" spans="1:26" ht="18.75" customHeight="1">
      <c r="A36" s="147" t="s">
        <v>171</v>
      </c>
      <c r="B36" s="374" t="s">
        <v>421</v>
      </c>
      <c r="C36" s="145">
        <v>0</v>
      </c>
      <c r="D36" s="141">
        <v>0</v>
      </c>
      <c r="E36" s="142">
        <v>39.493</v>
      </c>
      <c r="F36" s="141">
        <v>52.137</v>
      </c>
      <c r="G36" s="140">
        <f t="shared" si="15"/>
        <v>91.63</v>
      </c>
      <c r="H36" s="144">
        <f t="shared" si="1"/>
        <v>0.00418176164113813</v>
      </c>
      <c r="I36" s="143"/>
      <c r="J36" s="141"/>
      <c r="K36" s="142">
        <v>37.266999999999996</v>
      </c>
      <c r="L36" s="141">
        <v>35.74400000000001</v>
      </c>
      <c r="M36" s="140">
        <f t="shared" si="16"/>
        <v>73.011</v>
      </c>
      <c r="N36" s="146">
        <f t="shared" si="17"/>
        <v>0.25501636739669364</v>
      </c>
      <c r="O36" s="145"/>
      <c r="P36" s="141"/>
      <c r="Q36" s="142">
        <v>39.493</v>
      </c>
      <c r="R36" s="141">
        <v>52.137</v>
      </c>
      <c r="S36" s="140">
        <f t="shared" si="18"/>
        <v>91.63</v>
      </c>
      <c r="T36" s="144">
        <f t="shared" si="5"/>
        <v>0.00418176164113813</v>
      </c>
      <c r="U36" s="143"/>
      <c r="V36" s="141"/>
      <c r="W36" s="142">
        <v>37.266999999999996</v>
      </c>
      <c r="X36" s="141">
        <v>35.74400000000001</v>
      </c>
      <c r="Y36" s="140">
        <f t="shared" si="19"/>
        <v>73.011</v>
      </c>
      <c r="Z36" s="139">
        <f t="shared" si="20"/>
        <v>0.25501636739669364</v>
      </c>
    </row>
    <row r="37" spans="1:26" ht="18.75" customHeight="1">
      <c r="A37" s="147" t="s">
        <v>161</v>
      </c>
      <c r="B37" s="374" t="s">
        <v>414</v>
      </c>
      <c r="C37" s="145">
        <v>35.406</v>
      </c>
      <c r="D37" s="141">
        <v>30.866000000000003</v>
      </c>
      <c r="E37" s="142">
        <v>10.645</v>
      </c>
      <c r="F37" s="141">
        <v>10.639</v>
      </c>
      <c r="G37" s="140">
        <f>SUM(C37:F37)</f>
        <v>87.556</v>
      </c>
      <c r="H37" s="144">
        <f>G37/$G$9</f>
        <v>0.003995834576574158</v>
      </c>
      <c r="I37" s="143">
        <v>19.749000000000002</v>
      </c>
      <c r="J37" s="141">
        <v>20.268</v>
      </c>
      <c r="K37" s="142">
        <v>12.880999999999998</v>
      </c>
      <c r="L37" s="141">
        <v>10.392</v>
      </c>
      <c r="M37" s="140">
        <f>SUM(I37:L37)</f>
        <v>63.290000000000006</v>
      </c>
      <c r="N37" s="146">
        <f>IF(ISERROR(G37/M37-1),"         /0",(G37/M37-1))</f>
        <v>0.3834097013746245</v>
      </c>
      <c r="O37" s="145">
        <v>35.406</v>
      </c>
      <c r="P37" s="141">
        <v>30.866000000000003</v>
      </c>
      <c r="Q37" s="142">
        <v>10.645</v>
      </c>
      <c r="R37" s="141">
        <v>10.639</v>
      </c>
      <c r="S37" s="140">
        <f>SUM(O37:R37)</f>
        <v>87.556</v>
      </c>
      <c r="T37" s="144">
        <f>S37/$S$9</f>
        <v>0.003995834576574158</v>
      </c>
      <c r="U37" s="143">
        <v>19.749000000000002</v>
      </c>
      <c r="V37" s="141">
        <v>20.268</v>
      </c>
      <c r="W37" s="142">
        <v>12.880999999999998</v>
      </c>
      <c r="X37" s="141">
        <v>10.392</v>
      </c>
      <c r="Y37" s="140">
        <f>SUM(U37:X37)</f>
        <v>63.290000000000006</v>
      </c>
      <c r="Z37" s="139">
        <f>IF(ISERROR(S37/Y37-1),"         /0",IF(S37/Y37&gt;5,"  *  ",(S37/Y37-1)))</f>
        <v>0.3834097013746245</v>
      </c>
    </row>
    <row r="38" spans="1:26" ht="18.75" customHeight="1">
      <c r="A38" s="147" t="s">
        <v>451</v>
      </c>
      <c r="B38" s="374" t="s">
        <v>451</v>
      </c>
      <c r="C38" s="145">
        <v>10.22</v>
      </c>
      <c r="D38" s="141">
        <v>68.952</v>
      </c>
      <c r="E38" s="142">
        <v>0</v>
      </c>
      <c r="F38" s="141">
        <v>0</v>
      </c>
      <c r="G38" s="140">
        <f t="shared" si="15"/>
        <v>79.172</v>
      </c>
      <c r="H38" s="144">
        <f t="shared" si="1"/>
        <v>0.003613210003843589</v>
      </c>
      <c r="I38" s="143">
        <v>1.1500000000000001</v>
      </c>
      <c r="J38" s="141">
        <v>45.705999999999996</v>
      </c>
      <c r="K38" s="142"/>
      <c r="L38" s="141"/>
      <c r="M38" s="140">
        <f t="shared" si="16"/>
        <v>46.855999999999995</v>
      </c>
      <c r="N38" s="146" t="s">
        <v>50</v>
      </c>
      <c r="O38" s="145">
        <v>10.22</v>
      </c>
      <c r="P38" s="141">
        <v>68.952</v>
      </c>
      <c r="Q38" s="142"/>
      <c r="R38" s="141"/>
      <c r="S38" s="140">
        <f t="shared" si="18"/>
        <v>79.172</v>
      </c>
      <c r="T38" s="144">
        <f t="shared" si="5"/>
        <v>0.003613210003843589</v>
      </c>
      <c r="U38" s="143">
        <v>1.1500000000000001</v>
      </c>
      <c r="V38" s="141">
        <v>45.705999999999996</v>
      </c>
      <c r="W38" s="142"/>
      <c r="X38" s="141"/>
      <c r="Y38" s="140">
        <f t="shared" si="19"/>
        <v>46.855999999999995</v>
      </c>
      <c r="Z38" s="139">
        <f t="shared" si="20"/>
        <v>0.68968755335496</v>
      </c>
    </row>
    <row r="39" spans="1:26" ht="18.75" customHeight="1">
      <c r="A39" s="147" t="s">
        <v>162</v>
      </c>
      <c r="B39" s="374" t="s">
        <v>413</v>
      </c>
      <c r="C39" s="145">
        <v>24.597</v>
      </c>
      <c r="D39" s="141">
        <v>46.09</v>
      </c>
      <c r="E39" s="142">
        <v>1.229</v>
      </c>
      <c r="F39" s="141">
        <v>1.22</v>
      </c>
      <c r="G39" s="140">
        <f t="shared" si="15"/>
        <v>73.13600000000001</v>
      </c>
      <c r="H39" s="144">
        <f t="shared" si="1"/>
        <v>0.003337742217464568</v>
      </c>
      <c r="I39" s="143">
        <v>16.04</v>
      </c>
      <c r="J39" s="141">
        <v>59.721000000000004</v>
      </c>
      <c r="K39" s="142">
        <v>4.504</v>
      </c>
      <c r="L39" s="141">
        <v>4.077999999999999</v>
      </c>
      <c r="M39" s="140">
        <f t="shared" si="16"/>
        <v>84.343</v>
      </c>
      <c r="N39" s="146">
        <f t="shared" si="17"/>
        <v>-0.13287409743547174</v>
      </c>
      <c r="O39" s="145">
        <v>24.597</v>
      </c>
      <c r="P39" s="141">
        <v>46.09</v>
      </c>
      <c r="Q39" s="142">
        <v>1.229</v>
      </c>
      <c r="R39" s="141">
        <v>1.22</v>
      </c>
      <c r="S39" s="140">
        <f t="shared" si="18"/>
        <v>73.13600000000001</v>
      </c>
      <c r="T39" s="144">
        <f t="shared" si="5"/>
        <v>0.003337742217464568</v>
      </c>
      <c r="U39" s="143">
        <v>16.04</v>
      </c>
      <c r="V39" s="141">
        <v>59.721000000000004</v>
      </c>
      <c r="W39" s="142">
        <v>4.504</v>
      </c>
      <c r="X39" s="141">
        <v>4.077999999999999</v>
      </c>
      <c r="Y39" s="140">
        <f t="shared" si="19"/>
        <v>84.343</v>
      </c>
      <c r="Z39" s="139">
        <f t="shared" si="20"/>
        <v>-0.13287409743547174</v>
      </c>
    </row>
    <row r="40" spans="1:26" ht="18.75" customHeight="1">
      <c r="A40" s="147" t="s">
        <v>452</v>
      </c>
      <c r="B40" s="374" t="s">
        <v>453</v>
      </c>
      <c r="C40" s="145">
        <v>0</v>
      </c>
      <c r="D40" s="141">
        <v>0</v>
      </c>
      <c r="E40" s="142">
        <v>31.895</v>
      </c>
      <c r="F40" s="141">
        <v>34.551</v>
      </c>
      <c r="G40" s="140">
        <f t="shared" si="15"/>
        <v>66.446</v>
      </c>
      <c r="H40" s="144">
        <f t="shared" si="1"/>
        <v>0.0030324275238138624</v>
      </c>
      <c r="I40" s="143"/>
      <c r="J40" s="141"/>
      <c r="K40" s="142">
        <v>3.7720000000000002</v>
      </c>
      <c r="L40" s="141">
        <v>3.4459999999999997</v>
      </c>
      <c r="M40" s="140">
        <f t="shared" si="16"/>
        <v>7.218</v>
      </c>
      <c r="N40" s="146">
        <f t="shared" si="17"/>
        <v>8.205597118315323</v>
      </c>
      <c r="O40" s="145"/>
      <c r="P40" s="141"/>
      <c r="Q40" s="142">
        <v>31.895</v>
      </c>
      <c r="R40" s="141">
        <v>34.551</v>
      </c>
      <c r="S40" s="140">
        <f t="shared" si="18"/>
        <v>66.446</v>
      </c>
      <c r="T40" s="144">
        <f t="shared" si="5"/>
        <v>0.0030324275238138624</v>
      </c>
      <c r="U40" s="143"/>
      <c r="V40" s="141"/>
      <c r="W40" s="142">
        <v>3.7720000000000002</v>
      </c>
      <c r="X40" s="141">
        <v>3.4459999999999997</v>
      </c>
      <c r="Y40" s="140">
        <f t="shared" si="19"/>
        <v>7.218</v>
      </c>
      <c r="Z40" s="139" t="str">
        <f t="shared" si="20"/>
        <v>  *  </v>
      </c>
    </row>
    <row r="41" spans="1:26" ht="18.75" customHeight="1">
      <c r="A41" s="147" t="s">
        <v>183</v>
      </c>
      <c r="B41" s="374" t="s">
        <v>454</v>
      </c>
      <c r="C41" s="145">
        <v>35.349999999999994</v>
      </c>
      <c r="D41" s="141">
        <v>22.46</v>
      </c>
      <c r="E41" s="142">
        <v>1.707</v>
      </c>
      <c r="F41" s="141">
        <v>3.815</v>
      </c>
      <c r="G41" s="140">
        <f t="shared" si="15"/>
        <v>63.331999999999994</v>
      </c>
      <c r="H41" s="144">
        <f t="shared" si="1"/>
        <v>0.002890312433226673</v>
      </c>
      <c r="I41" s="143">
        <v>48.173</v>
      </c>
      <c r="J41" s="141">
        <v>44.56699999999999</v>
      </c>
      <c r="K41" s="142">
        <v>9.286</v>
      </c>
      <c r="L41" s="141">
        <v>12.881</v>
      </c>
      <c r="M41" s="140">
        <f t="shared" si="16"/>
        <v>114.907</v>
      </c>
      <c r="N41" s="146">
        <f t="shared" si="17"/>
        <v>-0.44884123682630306</v>
      </c>
      <c r="O41" s="145">
        <v>35.349999999999994</v>
      </c>
      <c r="P41" s="141">
        <v>22.46</v>
      </c>
      <c r="Q41" s="142">
        <v>1.707</v>
      </c>
      <c r="R41" s="141">
        <v>3.815</v>
      </c>
      <c r="S41" s="140">
        <f t="shared" si="18"/>
        <v>63.331999999999994</v>
      </c>
      <c r="T41" s="144">
        <f t="shared" si="5"/>
        <v>0.002890312433226673</v>
      </c>
      <c r="U41" s="143">
        <v>48.173</v>
      </c>
      <c r="V41" s="141">
        <v>44.56699999999999</v>
      </c>
      <c r="W41" s="142">
        <v>9.286</v>
      </c>
      <c r="X41" s="141">
        <v>12.881</v>
      </c>
      <c r="Y41" s="140">
        <f t="shared" si="19"/>
        <v>114.907</v>
      </c>
      <c r="Z41" s="139">
        <f t="shared" si="20"/>
        <v>-0.44884123682630306</v>
      </c>
    </row>
    <row r="42" spans="1:26" ht="18.75" customHeight="1">
      <c r="A42" s="147" t="s">
        <v>182</v>
      </c>
      <c r="B42" s="374" t="s">
        <v>433</v>
      </c>
      <c r="C42" s="145">
        <v>7.188</v>
      </c>
      <c r="D42" s="141">
        <v>28.317</v>
      </c>
      <c r="E42" s="142">
        <v>15.099999999999998</v>
      </c>
      <c r="F42" s="141">
        <v>12.491999999999999</v>
      </c>
      <c r="G42" s="140">
        <f t="shared" si="15"/>
        <v>63.097</v>
      </c>
      <c r="H42" s="144">
        <f t="shared" si="1"/>
        <v>0.00287958762709694</v>
      </c>
      <c r="I42" s="143">
        <v>0.825</v>
      </c>
      <c r="J42" s="141">
        <v>5.888</v>
      </c>
      <c r="K42" s="142">
        <v>17.421</v>
      </c>
      <c r="L42" s="141">
        <v>22.214</v>
      </c>
      <c r="M42" s="140">
        <f t="shared" si="16"/>
        <v>46.348</v>
      </c>
      <c r="N42" s="146">
        <f t="shared" si="17"/>
        <v>0.36137481660481585</v>
      </c>
      <c r="O42" s="145">
        <v>7.188</v>
      </c>
      <c r="P42" s="141">
        <v>28.317</v>
      </c>
      <c r="Q42" s="142">
        <v>15.099999999999998</v>
      </c>
      <c r="R42" s="141">
        <v>12.491999999999999</v>
      </c>
      <c r="S42" s="140">
        <f t="shared" si="18"/>
        <v>63.097</v>
      </c>
      <c r="T42" s="144">
        <f t="shared" si="5"/>
        <v>0.00287958762709694</v>
      </c>
      <c r="U42" s="143">
        <v>0.825</v>
      </c>
      <c r="V42" s="141">
        <v>5.888</v>
      </c>
      <c r="W42" s="142">
        <v>17.421</v>
      </c>
      <c r="X42" s="141">
        <v>22.214</v>
      </c>
      <c r="Y42" s="140">
        <f t="shared" si="19"/>
        <v>46.348</v>
      </c>
      <c r="Z42" s="139">
        <f t="shared" si="20"/>
        <v>0.36137481660481585</v>
      </c>
    </row>
    <row r="43" spans="1:26" ht="18.75" customHeight="1">
      <c r="A43" s="147" t="s">
        <v>172</v>
      </c>
      <c r="B43" s="374" t="s">
        <v>455</v>
      </c>
      <c r="C43" s="145">
        <v>3.6799999999999997</v>
      </c>
      <c r="D43" s="141">
        <v>12.439</v>
      </c>
      <c r="E43" s="142">
        <v>5.942</v>
      </c>
      <c r="F43" s="141">
        <v>38.809999999999995</v>
      </c>
      <c r="G43" s="140">
        <f t="shared" si="15"/>
        <v>60.870999999999995</v>
      </c>
      <c r="H43" s="144">
        <f t="shared" si="1"/>
        <v>0.002777998612438275</v>
      </c>
      <c r="I43" s="143">
        <v>0</v>
      </c>
      <c r="J43" s="141">
        <v>0.386</v>
      </c>
      <c r="K43" s="142">
        <v>9.27</v>
      </c>
      <c r="L43" s="141">
        <v>0.47000000000000003</v>
      </c>
      <c r="M43" s="140">
        <f t="shared" si="16"/>
        <v>10.126</v>
      </c>
      <c r="N43" s="146">
        <f t="shared" si="17"/>
        <v>5.011356903021924</v>
      </c>
      <c r="O43" s="145">
        <v>3.6799999999999997</v>
      </c>
      <c r="P43" s="141">
        <v>12.439</v>
      </c>
      <c r="Q43" s="142">
        <v>5.942</v>
      </c>
      <c r="R43" s="141">
        <v>38.809999999999995</v>
      </c>
      <c r="S43" s="140">
        <f t="shared" si="18"/>
        <v>60.870999999999995</v>
      </c>
      <c r="T43" s="144">
        <f t="shared" si="5"/>
        <v>0.002777998612438275</v>
      </c>
      <c r="U43" s="143">
        <v>0</v>
      </c>
      <c r="V43" s="141">
        <v>0.386</v>
      </c>
      <c r="W43" s="142">
        <v>9.27</v>
      </c>
      <c r="X43" s="141">
        <v>0.47000000000000003</v>
      </c>
      <c r="Y43" s="140">
        <f t="shared" si="19"/>
        <v>10.126</v>
      </c>
      <c r="Z43" s="139" t="str">
        <f t="shared" si="20"/>
        <v>  *  </v>
      </c>
    </row>
    <row r="44" spans="1:26" ht="18.75" customHeight="1">
      <c r="A44" s="147" t="s">
        <v>456</v>
      </c>
      <c r="B44" s="374" t="s">
        <v>457</v>
      </c>
      <c r="C44" s="145">
        <v>32.23</v>
      </c>
      <c r="D44" s="141">
        <v>22.6</v>
      </c>
      <c r="E44" s="142">
        <v>0.61</v>
      </c>
      <c r="F44" s="141">
        <v>0.634</v>
      </c>
      <c r="G44" s="140">
        <f t="shared" si="15"/>
        <v>56.074</v>
      </c>
      <c r="H44" s="144">
        <f t="shared" si="1"/>
        <v>0.0025590756549730385</v>
      </c>
      <c r="I44" s="143">
        <v>12.8</v>
      </c>
      <c r="J44" s="141">
        <v>28.446</v>
      </c>
      <c r="K44" s="142">
        <v>13.719999999999999</v>
      </c>
      <c r="L44" s="141">
        <v>13.13</v>
      </c>
      <c r="M44" s="140">
        <f t="shared" si="16"/>
        <v>68.096</v>
      </c>
      <c r="N44" s="146">
        <f t="shared" si="17"/>
        <v>-0.17654487781954897</v>
      </c>
      <c r="O44" s="145">
        <v>32.23</v>
      </c>
      <c r="P44" s="141">
        <v>22.6</v>
      </c>
      <c r="Q44" s="142">
        <v>0.61</v>
      </c>
      <c r="R44" s="141">
        <v>0.634</v>
      </c>
      <c r="S44" s="140">
        <f t="shared" si="18"/>
        <v>56.074</v>
      </c>
      <c r="T44" s="144">
        <f t="shared" si="5"/>
        <v>0.0025590756549730385</v>
      </c>
      <c r="U44" s="143">
        <v>12.8</v>
      </c>
      <c r="V44" s="141">
        <v>28.446</v>
      </c>
      <c r="W44" s="142">
        <v>13.719999999999999</v>
      </c>
      <c r="X44" s="141">
        <v>13.13</v>
      </c>
      <c r="Y44" s="140">
        <f t="shared" si="19"/>
        <v>68.096</v>
      </c>
      <c r="Z44" s="139">
        <f t="shared" si="20"/>
        <v>-0.17654487781954897</v>
      </c>
    </row>
    <row r="45" spans="1:26" ht="18.75" customHeight="1">
      <c r="A45" s="147" t="s">
        <v>458</v>
      </c>
      <c r="B45" s="374" t="s">
        <v>459</v>
      </c>
      <c r="C45" s="145">
        <v>23.374000000000002</v>
      </c>
      <c r="D45" s="141">
        <v>30.726</v>
      </c>
      <c r="E45" s="142">
        <v>0.01</v>
      </c>
      <c r="F45" s="141">
        <v>0.105</v>
      </c>
      <c r="G45" s="140">
        <f t="shared" si="15"/>
        <v>54.214999999999996</v>
      </c>
      <c r="H45" s="144">
        <f t="shared" si="1"/>
        <v>0.0024742355928659143</v>
      </c>
      <c r="I45" s="143">
        <v>25.48</v>
      </c>
      <c r="J45" s="141">
        <v>57.03</v>
      </c>
      <c r="K45" s="142"/>
      <c r="L45" s="141"/>
      <c r="M45" s="140">
        <f t="shared" si="16"/>
        <v>82.51</v>
      </c>
      <c r="N45" s="146">
        <f t="shared" si="17"/>
        <v>-0.34292812992364574</v>
      </c>
      <c r="O45" s="145">
        <v>23.374000000000002</v>
      </c>
      <c r="P45" s="141">
        <v>30.726</v>
      </c>
      <c r="Q45" s="142">
        <v>0.01</v>
      </c>
      <c r="R45" s="141">
        <v>0.105</v>
      </c>
      <c r="S45" s="140">
        <f t="shared" si="18"/>
        <v>54.214999999999996</v>
      </c>
      <c r="T45" s="144">
        <f t="shared" si="5"/>
        <v>0.0024742355928659143</v>
      </c>
      <c r="U45" s="143">
        <v>25.48</v>
      </c>
      <c r="V45" s="141">
        <v>57.03</v>
      </c>
      <c r="W45" s="142"/>
      <c r="X45" s="141"/>
      <c r="Y45" s="140">
        <f t="shared" si="19"/>
        <v>82.51</v>
      </c>
      <c r="Z45" s="139">
        <f t="shared" si="20"/>
        <v>-0.34292812992364574</v>
      </c>
    </row>
    <row r="46" spans="1:26" ht="18.75" customHeight="1">
      <c r="A46" s="147" t="s">
        <v>166</v>
      </c>
      <c r="B46" s="374" t="s">
        <v>418</v>
      </c>
      <c r="C46" s="145">
        <v>12.390999999999998</v>
      </c>
      <c r="D46" s="141">
        <v>28.009000000000004</v>
      </c>
      <c r="E46" s="142">
        <v>6.07</v>
      </c>
      <c r="F46" s="141">
        <v>6.776</v>
      </c>
      <c r="G46" s="140">
        <f t="shared" si="15"/>
        <v>53.24600000000001</v>
      </c>
      <c r="H46" s="144">
        <f t="shared" si="1"/>
        <v>0.0024300128816331</v>
      </c>
      <c r="I46" s="143">
        <v>7.028</v>
      </c>
      <c r="J46" s="141">
        <v>19.122</v>
      </c>
      <c r="K46" s="142">
        <v>2.6300000000000003</v>
      </c>
      <c r="L46" s="141">
        <v>8.764999999999999</v>
      </c>
      <c r="M46" s="140">
        <f t="shared" si="16"/>
        <v>37.544999999999995</v>
      </c>
      <c r="N46" s="146">
        <f t="shared" si="17"/>
        <v>0.41819150352909884</v>
      </c>
      <c r="O46" s="145">
        <v>12.390999999999998</v>
      </c>
      <c r="P46" s="141">
        <v>28.009000000000004</v>
      </c>
      <c r="Q46" s="142">
        <v>6.07</v>
      </c>
      <c r="R46" s="141">
        <v>6.776</v>
      </c>
      <c r="S46" s="140">
        <f t="shared" si="18"/>
        <v>53.24600000000001</v>
      </c>
      <c r="T46" s="144">
        <f t="shared" si="5"/>
        <v>0.0024300128816331</v>
      </c>
      <c r="U46" s="143">
        <v>7.028</v>
      </c>
      <c r="V46" s="141">
        <v>19.122</v>
      </c>
      <c r="W46" s="142">
        <v>2.6300000000000003</v>
      </c>
      <c r="X46" s="141">
        <v>8.764999999999999</v>
      </c>
      <c r="Y46" s="140">
        <f t="shared" si="19"/>
        <v>37.544999999999995</v>
      </c>
      <c r="Z46" s="139">
        <f t="shared" si="20"/>
        <v>0.41819150352909884</v>
      </c>
    </row>
    <row r="47" spans="1:26" ht="18.75" customHeight="1">
      <c r="A47" s="147" t="s">
        <v>442</v>
      </c>
      <c r="B47" s="374" t="s">
        <v>442</v>
      </c>
      <c r="C47" s="145">
        <v>3</v>
      </c>
      <c r="D47" s="141">
        <v>22.6</v>
      </c>
      <c r="E47" s="142">
        <v>6.554</v>
      </c>
      <c r="F47" s="141">
        <v>7.745000000000001</v>
      </c>
      <c r="G47" s="140">
        <f t="shared" si="15"/>
        <v>39.899</v>
      </c>
      <c r="H47" s="144">
        <f t="shared" si="1"/>
        <v>0.0018208895309371415</v>
      </c>
      <c r="I47" s="143">
        <v>13</v>
      </c>
      <c r="J47" s="141">
        <v>11.6</v>
      </c>
      <c r="K47" s="142">
        <v>9.988</v>
      </c>
      <c r="L47" s="141">
        <v>18.425</v>
      </c>
      <c r="M47" s="140">
        <f t="shared" si="16"/>
        <v>53.013000000000005</v>
      </c>
      <c r="N47" s="146">
        <f t="shared" si="17"/>
        <v>-0.24737328579782325</v>
      </c>
      <c r="O47" s="145">
        <v>3</v>
      </c>
      <c r="P47" s="141">
        <v>22.6</v>
      </c>
      <c r="Q47" s="142">
        <v>6.554</v>
      </c>
      <c r="R47" s="141">
        <v>7.745000000000001</v>
      </c>
      <c r="S47" s="140">
        <f t="shared" si="18"/>
        <v>39.899</v>
      </c>
      <c r="T47" s="144">
        <f t="shared" si="5"/>
        <v>0.0018208895309371415</v>
      </c>
      <c r="U47" s="143">
        <v>13</v>
      </c>
      <c r="V47" s="141">
        <v>11.6</v>
      </c>
      <c r="W47" s="142">
        <v>9.988</v>
      </c>
      <c r="X47" s="141">
        <v>18.425</v>
      </c>
      <c r="Y47" s="140">
        <f t="shared" si="19"/>
        <v>53.013000000000005</v>
      </c>
      <c r="Z47" s="139">
        <f t="shared" si="20"/>
        <v>-0.24737328579782325</v>
      </c>
    </row>
    <row r="48" spans="1:26" ht="18.75" customHeight="1">
      <c r="A48" s="147" t="s">
        <v>173</v>
      </c>
      <c r="B48" s="374" t="s">
        <v>425</v>
      </c>
      <c r="C48" s="145">
        <v>14.957</v>
      </c>
      <c r="D48" s="141">
        <v>19.944</v>
      </c>
      <c r="E48" s="142">
        <v>0.119</v>
      </c>
      <c r="F48" s="141">
        <v>0.399</v>
      </c>
      <c r="G48" s="140">
        <f t="shared" si="15"/>
        <v>35.419</v>
      </c>
      <c r="H48" s="144">
        <f t="shared" si="1"/>
        <v>0.0016164336523788218</v>
      </c>
      <c r="I48" s="143">
        <v>21.33</v>
      </c>
      <c r="J48" s="141">
        <v>19.253</v>
      </c>
      <c r="K48" s="142">
        <v>0.065</v>
      </c>
      <c r="L48" s="141">
        <v>3.065</v>
      </c>
      <c r="M48" s="140">
        <f t="shared" si="16"/>
        <v>43.712999999999994</v>
      </c>
      <c r="N48" s="146">
        <f t="shared" si="17"/>
        <v>-0.18973760666163375</v>
      </c>
      <c r="O48" s="145">
        <v>14.957</v>
      </c>
      <c r="P48" s="141">
        <v>19.944</v>
      </c>
      <c r="Q48" s="142">
        <v>0.119</v>
      </c>
      <c r="R48" s="141">
        <v>0.399</v>
      </c>
      <c r="S48" s="140">
        <f t="shared" si="18"/>
        <v>35.419</v>
      </c>
      <c r="T48" s="144">
        <f t="shared" si="5"/>
        <v>0.0016164336523788218</v>
      </c>
      <c r="U48" s="143">
        <v>21.33</v>
      </c>
      <c r="V48" s="141">
        <v>19.253</v>
      </c>
      <c r="W48" s="142">
        <v>0.065</v>
      </c>
      <c r="X48" s="141">
        <v>3.065</v>
      </c>
      <c r="Y48" s="140">
        <f t="shared" si="19"/>
        <v>43.712999999999994</v>
      </c>
      <c r="Z48" s="139">
        <f t="shared" si="20"/>
        <v>-0.18973760666163375</v>
      </c>
    </row>
    <row r="49" spans="1:26" ht="18.75" customHeight="1">
      <c r="A49" s="147" t="s">
        <v>167</v>
      </c>
      <c r="B49" s="374" t="s">
        <v>419</v>
      </c>
      <c r="C49" s="145">
        <v>4.494999999999999</v>
      </c>
      <c r="D49" s="141">
        <v>8.748000000000001</v>
      </c>
      <c r="E49" s="142">
        <v>9.18</v>
      </c>
      <c r="F49" s="141">
        <v>12.303</v>
      </c>
      <c r="G49" s="140">
        <f t="shared" si="15"/>
        <v>34.726</v>
      </c>
      <c r="H49" s="144">
        <f t="shared" si="1"/>
        <v>0.0015848068836643318</v>
      </c>
      <c r="I49" s="143">
        <v>6.171000000000001</v>
      </c>
      <c r="J49" s="141">
        <v>23.633000000000003</v>
      </c>
      <c r="K49" s="142">
        <v>0.401</v>
      </c>
      <c r="L49" s="141">
        <v>1.125</v>
      </c>
      <c r="M49" s="140">
        <f t="shared" si="16"/>
        <v>31.330000000000002</v>
      </c>
      <c r="N49" s="146">
        <f t="shared" si="17"/>
        <v>0.10839451005426093</v>
      </c>
      <c r="O49" s="145">
        <v>4.494999999999999</v>
      </c>
      <c r="P49" s="141">
        <v>8.748000000000001</v>
      </c>
      <c r="Q49" s="142">
        <v>9.18</v>
      </c>
      <c r="R49" s="141">
        <v>12.303</v>
      </c>
      <c r="S49" s="140">
        <f t="shared" si="18"/>
        <v>34.726</v>
      </c>
      <c r="T49" s="144">
        <f t="shared" si="5"/>
        <v>0.0015848068836643318</v>
      </c>
      <c r="U49" s="143">
        <v>6.171000000000001</v>
      </c>
      <c r="V49" s="141">
        <v>23.633000000000003</v>
      </c>
      <c r="W49" s="142">
        <v>0.401</v>
      </c>
      <c r="X49" s="141">
        <v>1.125</v>
      </c>
      <c r="Y49" s="140">
        <f t="shared" si="19"/>
        <v>31.330000000000002</v>
      </c>
      <c r="Z49" s="139">
        <f t="shared" si="20"/>
        <v>0.10839451005426093</v>
      </c>
    </row>
    <row r="50" spans="1:26" ht="18.75" customHeight="1">
      <c r="A50" s="147" t="s">
        <v>183</v>
      </c>
      <c r="B50" s="374" t="s">
        <v>460</v>
      </c>
      <c r="C50" s="145">
        <v>8.31</v>
      </c>
      <c r="D50" s="141">
        <v>18.549999999999997</v>
      </c>
      <c r="E50" s="142">
        <v>2.27</v>
      </c>
      <c r="F50" s="141">
        <v>2.8419999999999996</v>
      </c>
      <c r="G50" s="140">
        <f t="shared" si="15"/>
        <v>31.971999999999998</v>
      </c>
      <c r="H50" s="144">
        <f t="shared" si="1"/>
        <v>0.0014591212833184363</v>
      </c>
      <c r="I50" s="143">
        <v>0.2</v>
      </c>
      <c r="J50" s="141">
        <v>8.292</v>
      </c>
      <c r="K50" s="142">
        <v>6.557</v>
      </c>
      <c r="L50" s="141">
        <v>4.279</v>
      </c>
      <c r="M50" s="140">
        <f t="shared" si="16"/>
        <v>19.328</v>
      </c>
      <c r="N50" s="146">
        <f t="shared" si="17"/>
        <v>0.6541804635761588</v>
      </c>
      <c r="O50" s="145">
        <v>8.31</v>
      </c>
      <c r="P50" s="141">
        <v>18.549999999999997</v>
      </c>
      <c r="Q50" s="142">
        <v>2.27</v>
      </c>
      <c r="R50" s="141">
        <v>2.8419999999999996</v>
      </c>
      <c r="S50" s="140">
        <f t="shared" si="18"/>
        <v>31.971999999999998</v>
      </c>
      <c r="T50" s="144">
        <f t="shared" si="5"/>
        <v>0.0014591212833184363</v>
      </c>
      <c r="U50" s="143">
        <v>0.2</v>
      </c>
      <c r="V50" s="141">
        <v>8.292</v>
      </c>
      <c r="W50" s="142">
        <v>6.557</v>
      </c>
      <c r="X50" s="141">
        <v>4.279</v>
      </c>
      <c r="Y50" s="140">
        <f t="shared" si="19"/>
        <v>19.328</v>
      </c>
      <c r="Z50" s="139">
        <f t="shared" si="20"/>
        <v>0.6541804635761588</v>
      </c>
    </row>
    <row r="51" spans="1:26" ht="18.75" customHeight="1">
      <c r="A51" s="147" t="s">
        <v>155</v>
      </c>
      <c r="B51" s="374" t="s">
        <v>415</v>
      </c>
      <c r="C51" s="145">
        <v>14.310999999999998</v>
      </c>
      <c r="D51" s="141">
        <v>14.479000000000001</v>
      </c>
      <c r="E51" s="142">
        <v>1.9</v>
      </c>
      <c r="F51" s="141">
        <v>1.117</v>
      </c>
      <c r="G51" s="140">
        <f t="shared" si="15"/>
        <v>31.807</v>
      </c>
      <c r="H51" s="144">
        <f t="shared" si="1"/>
        <v>0.0014515911002911767</v>
      </c>
      <c r="I51" s="143">
        <v>15.824</v>
      </c>
      <c r="J51" s="141">
        <v>15.149000000000001</v>
      </c>
      <c r="K51" s="142">
        <v>16.096999999999998</v>
      </c>
      <c r="L51" s="141">
        <v>3.3259999999999996</v>
      </c>
      <c r="M51" s="140">
        <f t="shared" si="16"/>
        <v>50.395999999999994</v>
      </c>
      <c r="N51" s="146">
        <f t="shared" si="17"/>
        <v>-0.3688586395745693</v>
      </c>
      <c r="O51" s="145">
        <v>14.310999999999998</v>
      </c>
      <c r="P51" s="141">
        <v>14.479000000000001</v>
      </c>
      <c r="Q51" s="142">
        <v>1.9</v>
      </c>
      <c r="R51" s="141">
        <v>1.117</v>
      </c>
      <c r="S51" s="140">
        <f t="shared" si="18"/>
        <v>31.807</v>
      </c>
      <c r="T51" s="144">
        <f t="shared" si="5"/>
        <v>0.0014515911002911767</v>
      </c>
      <c r="U51" s="143">
        <v>15.824</v>
      </c>
      <c r="V51" s="141">
        <v>15.149000000000001</v>
      </c>
      <c r="W51" s="142">
        <v>16.096999999999998</v>
      </c>
      <c r="X51" s="141">
        <v>3.3259999999999996</v>
      </c>
      <c r="Y51" s="140">
        <f t="shared" si="19"/>
        <v>50.395999999999994</v>
      </c>
      <c r="Z51" s="139">
        <f t="shared" si="20"/>
        <v>-0.3688586395745693</v>
      </c>
    </row>
    <row r="52" spans="1:26" ht="18.75" customHeight="1">
      <c r="A52" s="147" t="s">
        <v>165</v>
      </c>
      <c r="B52" s="374" t="s">
        <v>417</v>
      </c>
      <c r="C52" s="145">
        <v>5.737</v>
      </c>
      <c r="D52" s="141">
        <v>12.669</v>
      </c>
      <c r="E52" s="142">
        <v>9</v>
      </c>
      <c r="F52" s="141">
        <v>0.185</v>
      </c>
      <c r="G52" s="140">
        <f t="shared" si="15"/>
        <v>27.590999999999998</v>
      </c>
      <c r="H52" s="144">
        <f t="shared" si="1"/>
        <v>0.0012591835145764722</v>
      </c>
      <c r="I52" s="143">
        <v>6.635999999999999</v>
      </c>
      <c r="J52" s="141">
        <v>22.025</v>
      </c>
      <c r="K52" s="142">
        <v>0.11900000000000001</v>
      </c>
      <c r="L52" s="141">
        <v>0.195</v>
      </c>
      <c r="M52" s="140">
        <f t="shared" si="16"/>
        <v>28.974999999999998</v>
      </c>
      <c r="N52" s="146">
        <f t="shared" si="17"/>
        <v>-0.04776531492666092</v>
      </c>
      <c r="O52" s="145">
        <v>5.737</v>
      </c>
      <c r="P52" s="141">
        <v>12.669</v>
      </c>
      <c r="Q52" s="142">
        <v>9</v>
      </c>
      <c r="R52" s="141">
        <v>0.185</v>
      </c>
      <c r="S52" s="140">
        <f t="shared" si="18"/>
        <v>27.590999999999998</v>
      </c>
      <c r="T52" s="144">
        <f t="shared" si="5"/>
        <v>0.0012591835145764722</v>
      </c>
      <c r="U52" s="143">
        <v>6.635999999999999</v>
      </c>
      <c r="V52" s="141">
        <v>22.025</v>
      </c>
      <c r="W52" s="142">
        <v>0.11900000000000001</v>
      </c>
      <c r="X52" s="141">
        <v>0.195</v>
      </c>
      <c r="Y52" s="140">
        <f t="shared" si="19"/>
        <v>28.974999999999998</v>
      </c>
      <c r="Z52" s="139">
        <f t="shared" si="20"/>
        <v>-0.04776531492666092</v>
      </c>
    </row>
    <row r="53" spans="1:26" ht="18.75" customHeight="1">
      <c r="A53" s="147" t="s">
        <v>461</v>
      </c>
      <c r="B53" s="374" t="s">
        <v>461</v>
      </c>
      <c r="C53" s="145">
        <v>10.355</v>
      </c>
      <c r="D53" s="141">
        <v>15.760000000000002</v>
      </c>
      <c r="E53" s="142">
        <v>0.15000000000000002</v>
      </c>
      <c r="F53" s="141">
        <v>0.42000000000000004</v>
      </c>
      <c r="G53" s="140">
        <f t="shared" si="15"/>
        <v>26.685000000000002</v>
      </c>
      <c r="H53" s="144">
        <f t="shared" si="1"/>
        <v>0.0012178359641358838</v>
      </c>
      <c r="I53" s="143">
        <v>14.252999999999998</v>
      </c>
      <c r="J53" s="141">
        <v>15.822999999999999</v>
      </c>
      <c r="K53" s="142"/>
      <c r="L53" s="141"/>
      <c r="M53" s="140">
        <f t="shared" si="16"/>
        <v>30.075999999999997</v>
      </c>
      <c r="N53" s="146">
        <f t="shared" si="17"/>
        <v>-0.11274770581194293</v>
      </c>
      <c r="O53" s="145">
        <v>10.355</v>
      </c>
      <c r="P53" s="141">
        <v>15.760000000000002</v>
      </c>
      <c r="Q53" s="142">
        <v>0.15000000000000002</v>
      </c>
      <c r="R53" s="141">
        <v>0.42000000000000004</v>
      </c>
      <c r="S53" s="140">
        <f t="shared" si="18"/>
        <v>26.685000000000002</v>
      </c>
      <c r="T53" s="144">
        <f t="shared" si="5"/>
        <v>0.0012178359641358838</v>
      </c>
      <c r="U53" s="143">
        <v>14.252999999999998</v>
      </c>
      <c r="V53" s="141">
        <v>15.822999999999999</v>
      </c>
      <c r="W53" s="142"/>
      <c r="X53" s="141"/>
      <c r="Y53" s="140">
        <f t="shared" si="19"/>
        <v>30.075999999999997</v>
      </c>
      <c r="Z53" s="139">
        <f t="shared" si="20"/>
        <v>-0.11274770581194293</v>
      </c>
    </row>
    <row r="54" spans="1:26" ht="18.75" customHeight="1">
      <c r="A54" s="147" t="s">
        <v>462</v>
      </c>
      <c r="B54" s="374" t="s">
        <v>462</v>
      </c>
      <c r="C54" s="145">
        <v>13.8</v>
      </c>
      <c r="D54" s="141">
        <v>12.841999999999999</v>
      </c>
      <c r="E54" s="142">
        <v>0</v>
      </c>
      <c r="F54" s="141">
        <v>0</v>
      </c>
      <c r="G54" s="140">
        <f t="shared" si="15"/>
        <v>26.642</v>
      </c>
      <c r="H54" s="144">
        <f t="shared" si="1"/>
        <v>0.001215873552801507</v>
      </c>
      <c r="I54" s="143">
        <v>2.62</v>
      </c>
      <c r="J54" s="141">
        <v>2.22</v>
      </c>
      <c r="K54" s="142"/>
      <c r="L54" s="141"/>
      <c r="M54" s="140">
        <f t="shared" si="16"/>
        <v>4.84</v>
      </c>
      <c r="N54" s="146">
        <f t="shared" si="17"/>
        <v>4.504545454545455</v>
      </c>
      <c r="O54" s="145">
        <v>13.8</v>
      </c>
      <c r="P54" s="141">
        <v>12.841999999999999</v>
      </c>
      <c r="Q54" s="142">
        <v>0</v>
      </c>
      <c r="R54" s="141">
        <v>0</v>
      </c>
      <c r="S54" s="140">
        <f t="shared" si="18"/>
        <v>26.642</v>
      </c>
      <c r="T54" s="144">
        <f t="shared" si="5"/>
        <v>0.001215873552801507</v>
      </c>
      <c r="U54" s="143">
        <v>2.62</v>
      </c>
      <c r="V54" s="141">
        <v>2.22</v>
      </c>
      <c r="W54" s="142"/>
      <c r="X54" s="141"/>
      <c r="Y54" s="140">
        <f t="shared" si="19"/>
        <v>4.84</v>
      </c>
      <c r="Z54" s="139" t="str">
        <f t="shared" si="20"/>
        <v>  *  </v>
      </c>
    </row>
    <row r="55" spans="1:26" ht="18.75" customHeight="1">
      <c r="A55" s="147" t="s">
        <v>463</v>
      </c>
      <c r="B55" s="374" t="s">
        <v>463</v>
      </c>
      <c r="C55" s="145">
        <v>11.8</v>
      </c>
      <c r="D55" s="141">
        <v>12.911999999999999</v>
      </c>
      <c r="E55" s="142">
        <v>0.5</v>
      </c>
      <c r="F55" s="141">
        <v>1</v>
      </c>
      <c r="G55" s="140">
        <f t="shared" si="15"/>
        <v>26.212</v>
      </c>
      <c r="H55" s="144">
        <f t="shared" si="1"/>
        <v>0.0011962494394577397</v>
      </c>
      <c r="I55" s="143">
        <v>14.56</v>
      </c>
      <c r="J55" s="141">
        <v>12.940000000000001</v>
      </c>
      <c r="K55" s="142">
        <v>0.535</v>
      </c>
      <c r="L55" s="141">
        <v>0.9880000000000001</v>
      </c>
      <c r="M55" s="140">
        <f t="shared" si="16"/>
        <v>29.023</v>
      </c>
      <c r="N55" s="146" t="s">
        <v>50</v>
      </c>
      <c r="O55" s="145">
        <v>11.8</v>
      </c>
      <c r="P55" s="141">
        <v>12.911999999999999</v>
      </c>
      <c r="Q55" s="142">
        <v>0.5</v>
      </c>
      <c r="R55" s="141">
        <v>1</v>
      </c>
      <c r="S55" s="140">
        <f t="shared" si="18"/>
        <v>26.212</v>
      </c>
      <c r="T55" s="144">
        <f t="shared" si="5"/>
        <v>0.0011962494394577397</v>
      </c>
      <c r="U55" s="143">
        <v>14.56</v>
      </c>
      <c r="V55" s="141">
        <v>12.940000000000001</v>
      </c>
      <c r="W55" s="142">
        <v>0.535</v>
      </c>
      <c r="X55" s="141">
        <v>0.9880000000000001</v>
      </c>
      <c r="Y55" s="140">
        <f t="shared" si="19"/>
        <v>29.023</v>
      </c>
      <c r="Z55" s="139">
        <f t="shared" si="20"/>
        <v>-0.09685421906763603</v>
      </c>
    </row>
    <row r="56" spans="1:26" ht="18.75" customHeight="1">
      <c r="A56" s="147" t="s">
        <v>181</v>
      </c>
      <c r="B56" s="374" t="s">
        <v>438</v>
      </c>
      <c r="C56" s="145">
        <v>6.5969999999999995</v>
      </c>
      <c r="D56" s="141">
        <v>5.347</v>
      </c>
      <c r="E56" s="142">
        <v>6.05</v>
      </c>
      <c r="F56" s="141">
        <v>5.8</v>
      </c>
      <c r="G56" s="140">
        <f t="shared" si="15"/>
        <v>23.794</v>
      </c>
      <c r="H56" s="144">
        <f t="shared" si="1"/>
        <v>0.0010858980300037181</v>
      </c>
      <c r="I56" s="143">
        <v>2.153</v>
      </c>
      <c r="J56" s="141">
        <v>6.03</v>
      </c>
      <c r="K56" s="142">
        <v>0</v>
      </c>
      <c r="L56" s="141">
        <v>0</v>
      </c>
      <c r="M56" s="140">
        <f t="shared" si="16"/>
        <v>8.183</v>
      </c>
      <c r="N56" s="146">
        <f t="shared" si="17"/>
        <v>1.9077355493095443</v>
      </c>
      <c r="O56" s="145">
        <v>6.5969999999999995</v>
      </c>
      <c r="P56" s="141">
        <v>5.347</v>
      </c>
      <c r="Q56" s="142">
        <v>6.05</v>
      </c>
      <c r="R56" s="141">
        <v>5.8</v>
      </c>
      <c r="S56" s="140">
        <f t="shared" si="18"/>
        <v>23.794</v>
      </c>
      <c r="T56" s="144">
        <f t="shared" si="5"/>
        <v>0.0010858980300037181</v>
      </c>
      <c r="U56" s="143">
        <v>2.153</v>
      </c>
      <c r="V56" s="141">
        <v>6.03</v>
      </c>
      <c r="W56" s="142">
        <v>0</v>
      </c>
      <c r="X56" s="141">
        <v>0</v>
      </c>
      <c r="Y56" s="140">
        <f t="shared" si="19"/>
        <v>8.183</v>
      </c>
      <c r="Z56" s="139">
        <f t="shared" si="20"/>
        <v>1.9077355493095443</v>
      </c>
    </row>
    <row r="57" spans="1:26" ht="18.75" customHeight="1">
      <c r="A57" s="147" t="s">
        <v>168</v>
      </c>
      <c r="B57" s="374" t="s">
        <v>423</v>
      </c>
      <c r="C57" s="145">
        <v>3.463</v>
      </c>
      <c r="D57" s="141">
        <v>13.309</v>
      </c>
      <c r="E57" s="142">
        <v>2.77</v>
      </c>
      <c r="F57" s="141">
        <v>4.234999999999999</v>
      </c>
      <c r="G57" s="140">
        <f t="shared" si="15"/>
        <v>23.776999999999997</v>
      </c>
      <c r="H57" s="144">
        <f t="shared" si="1"/>
        <v>0.0010851221929645458</v>
      </c>
      <c r="I57" s="143">
        <v>5.213</v>
      </c>
      <c r="J57" s="141">
        <v>18.288999999999998</v>
      </c>
      <c r="K57" s="142">
        <v>4.289999999999999</v>
      </c>
      <c r="L57" s="141">
        <v>4.54</v>
      </c>
      <c r="M57" s="140">
        <f t="shared" si="16"/>
        <v>32.332</v>
      </c>
      <c r="N57" s="146">
        <f t="shared" si="17"/>
        <v>-0.2645985401459855</v>
      </c>
      <c r="O57" s="145">
        <v>3.463</v>
      </c>
      <c r="P57" s="141">
        <v>13.309</v>
      </c>
      <c r="Q57" s="142">
        <v>2.77</v>
      </c>
      <c r="R57" s="141">
        <v>4.234999999999999</v>
      </c>
      <c r="S57" s="140">
        <f t="shared" si="18"/>
        <v>23.776999999999997</v>
      </c>
      <c r="T57" s="144">
        <f t="shared" si="5"/>
        <v>0.0010851221929645458</v>
      </c>
      <c r="U57" s="143">
        <v>5.213</v>
      </c>
      <c r="V57" s="141">
        <v>18.288999999999998</v>
      </c>
      <c r="W57" s="142">
        <v>4.289999999999999</v>
      </c>
      <c r="X57" s="141">
        <v>4.54</v>
      </c>
      <c r="Y57" s="140">
        <f t="shared" si="19"/>
        <v>32.332</v>
      </c>
      <c r="Z57" s="139">
        <f t="shared" si="20"/>
        <v>-0.2645985401459855</v>
      </c>
    </row>
    <row r="58" spans="1:26" ht="18.75" customHeight="1">
      <c r="A58" s="147" t="s">
        <v>178</v>
      </c>
      <c r="B58" s="374" t="s">
        <v>431</v>
      </c>
      <c r="C58" s="145">
        <v>3.480999999999999</v>
      </c>
      <c r="D58" s="141">
        <v>5.438</v>
      </c>
      <c r="E58" s="142">
        <v>5.805999999999999</v>
      </c>
      <c r="F58" s="141">
        <v>7.84</v>
      </c>
      <c r="G58" s="140">
        <f t="shared" si="15"/>
        <v>22.564999999999998</v>
      </c>
      <c r="H58" s="144">
        <f t="shared" si="1"/>
        <v>0.0010298095758188575</v>
      </c>
      <c r="I58" s="143">
        <v>1.6709999999999998</v>
      </c>
      <c r="J58" s="141">
        <v>3.5969999999999995</v>
      </c>
      <c r="K58" s="142">
        <v>3.2199999999999998</v>
      </c>
      <c r="L58" s="141">
        <v>3.551</v>
      </c>
      <c r="M58" s="140">
        <f t="shared" si="16"/>
        <v>12.039</v>
      </c>
      <c r="N58" s="146">
        <f t="shared" si="17"/>
        <v>0.8743251100589748</v>
      </c>
      <c r="O58" s="145">
        <v>3.480999999999999</v>
      </c>
      <c r="P58" s="141">
        <v>5.438</v>
      </c>
      <c r="Q58" s="142">
        <v>5.805999999999999</v>
      </c>
      <c r="R58" s="141">
        <v>7.84</v>
      </c>
      <c r="S58" s="140">
        <f t="shared" si="18"/>
        <v>22.564999999999998</v>
      </c>
      <c r="T58" s="144">
        <f t="shared" si="5"/>
        <v>0.0010298095758188575</v>
      </c>
      <c r="U58" s="143">
        <v>1.6709999999999998</v>
      </c>
      <c r="V58" s="141">
        <v>3.5969999999999995</v>
      </c>
      <c r="W58" s="142">
        <v>3.2199999999999998</v>
      </c>
      <c r="X58" s="141">
        <v>3.551</v>
      </c>
      <c r="Y58" s="140">
        <f t="shared" si="19"/>
        <v>12.039</v>
      </c>
      <c r="Z58" s="139">
        <f t="shared" si="20"/>
        <v>0.8743251100589748</v>
      </c>
    </row>
    <row r="59" spans="1:26" ht="18.75" customHeight="1">
      <c r="A59" s="147" t="s">
        <v>177</v>
      </c>
      <c r="B59" s="374" t="s">
        <v>429</v>
      </c>
      <c r="C59" s="145">
        <v>14.364</v>
      </c>
      <c r="D59" s="141">
        <v>8.091999999999999</v>
      </c>
      <c r="E59" s="142">
        <v>0</v>
      </c>
      <c r="F59" s="141">
        <v>0</v>
      </c>
      <c r="G59" s="140">
        <f t="shared" si="15"/>
        <v>22.456</v>
      </c>
      <c r="H59" s="144">
        <f t="shared" si="1"/>
        <v>0.001024835091273577</v>
      </c>
      <c r="I59" s="143">
        <v>10.606</v>
      </c>
      <c r="J59" s="141">
        <v>6.259</v>
      </c>
      <c r="K59" s="142">
        <v>6.891</v>
      </c>
      <c r="L59" s="141">
        <v>33.081</v>
      </c>
      <c r="M59" s="140">
        <f t="shared" si="16"/>
        <v>56.837</v>
      </c>
      <c r="N59" s="146">
        <f t="shared" si="17"/>
        <v>-0.6049052553794183</v>
      </c>
      <c r="O59" s="145">
        <v>14.364</v>
      </c>
      <c r="P59" s="141">
        <v>8.091999999999999</v>
      </c>
      <c r="Q59" s="142">
        <v>0</v>
      </c>
      <c r="R59" s="141">
        <v>0</v>
      </c>
      <c r="S59" s="140">
        <f t="shared" si="18"/>
        <v>22.456</v>
      </c>
      <c r="T59" s="144">
        <f t="shared" si="5"/>
        <v>0.001024835091273577</v>
      </c>
      <c r="U59" s="143">
        <v>10.606</v>
      </c>
      <c r="V59" s="141">
        <v>6.259</v>
      </c>
      <c r="W59" s="142">
        <v>6.891</v>
      </c>
      <c r="X59" s="141">
        <v>33.081</v>
      </c>
      <c r="Y59" s="140">
        <f t="shared" si="19"/>
        <v>56.837</v>
      </c>
      <c r="Z59" s="139">
        <f t="shared" si="20"/>
        <v>-0.6049052553794183</v>
      </c>
    </row>
    <row r="60" spans="1:26" ht="18.75" customHeight="1">
      <c r="A60" s="147" t="s">
        <v>179</v>
      </c>
      <c r="B60" s="374" t="s">
        <v>430</v>
      </c>
      <c r="C60" s="145">
        <v>0</v>
      </c>
      <c r="D60" s="141">
        <v>0</v>
      </c>
      <c r="E60" s="142">
        <v>11.573</v>
      </c>
      <c r="F60" s="141">
        <v>9.764</v>
      </c>
      <c r="G60" s="140">
        <f t="shared" si="15"/>
        <v>21.337</v>
      </c>
      <c r="H60" s="144">
        <f t="shared" si="1"/>
        <v>0.0009737667591068896</v>
      </c>
      <c r="I60" s="143">
        <v>0</v>
      </c>
      <c r="J60" s="141">
        <v>0</v>
      </c>
      <c r="K60" s="142">
        <v>20.772</v>
      </c>
      <c r="L60" s="141">
        <v>19.973</v>
      </c>
      <c r="M60" s="140">
        <f t="shared" si="16"/>
        <v>40.745</v>
      </c>
      <c r="N60" s="146">
        <f t="shared" si="17"/>
        <v>-0.47632838385077925</v>
      </c>
      <c r="O60" s="145">
        <v>0</v>
      </c>
      <c r="P60" s="141">
        <v>0</v>
      </c>
      <c r="Q60" s="142">
        <v>11.573</v>
      </c>
      <c r="R60" s="141">
        <v>9.764</v>
      </c>
      <c r="S60" s="140">
        <f t="shared" si="18"/>
        <v>21.337</v>
      </c>
      <c r="T60" s="144">
        <f t="shared" si="5"/>
        <v>0.0009737667591068896</v>
      </c>
      <c r="U60" s="143">
        <v>0</v>
      </c>
      <c r="V60" s="141">
        <v>0</v>
      </c>
      <c r="W60" s="142">
        <v>20.772</v>
      </c>
      <c r="X60" s="141">
        <v>19.973</v>
      </c>
      <c r="Y60" s="140">
        <f t="shared" si="19"/>
        <v>40.745</v>
      </c>
      <c r="Z60" s="139">
        <f t="shared" si="20"/>
        <v>-0.47632838385077925</v>
      </c>
    </row>
    <row r="61" spans="1:26" ht="18.75" customHeight="1" thickBot="1">
      <c r="A61" s="138" t="s">
        <v>56</v>
      </c>
      <c r="B61" s="375" t="s">
        <v>56</v>
      </c>
      <c r="C61" s="136">
        <v>31.024000000000004</v>
      </c>
      <c r="D61" s="132">
        <v>76.414</v>
      </c>
      <c r="E61" s="133">
        <v>104.26000000000008</v>
      </c>
      <c r="F61" s="132">
        <v>162.24199999999996</v>
      </c>
      <c r="G61" s="131">
        <f t="shared" si="15"/>
        <v>373.94000000000005</v>
      </c>
      <c r="H61" s="135">
        <f t="shared" si="1"/>
        <v>0.01706567661341474</v>
      </c>
      <c r="I61" s="134">
        <v>21.942999999999998</v>
      </c>
      <c r="J61" s="132">
        <v>71.03600000000002</v>
      </c>
      <c r="K61" s="133">
        <v>160.45199999999997</v>
      </c>
      <c r="L61" s="132">
        <v>188.99899999999997</v>
      </c>
      <c r="M61" s="131">
        <f t="shared" si="16"/>
        <v>442.42999999999995</v>
      </c>
      <c r="N61" s="137">
        <f t="shared" si="17"/>
        <v>-0.15480414980900914</v>
      </c>
      <c r="O61" s="136">
        <v>31.024000000000004</v>
      </c>
      <c r="P61" s="132">
        <v>76.414</v>
      </c>
      <c r="Q61" s="133">
        <v>104.26000000000008</v>
      </c>
      <c r="R61" s="132">
        <v>162.24199999999996</v>
      </c>
      <c r="S61" s="131">
        <f t="shared" si="18"/>
        <v>373.94000000000005</v>
      </c>
      <c r="T61" s="135">
        <f t="shared" si="5"/>
        <v>0.01706567661341474</v>
      </c>
      <c r="U61" s="134">
        <v>21.942999999999998</v>
      </c>
      <c r="V61" s="132">
        <v>71.03600000000002</v>
      </c>
      <c r="W61" s="133">
        <v>160.45199999999997</v>
      </c>
      <c r="X61" s="132">
        <v>188.99899999999997</v>
      </c>
      <c r="Y61" s="131">
        <f t="shared" si="19"/>
        <v>442.42999999999995</v>
      </c>
      <c r="Z61" s="130">
        <f t="shared" si="20"/>
        <v>-0.15480414980900914</v>
      </c>
    </row>
    <row r="62" spans="1:2" ht="15.75" thickTop="1">
      <c r="A62" s="129" t="s">
        <v>43</v>
      </c>
      <c r="B62" s="129"/>
    </row>
    <row r="63" spans="1:2" ht="15">
      <c r="A63" s="129" t="s">
        <v>447</v>
      </c>
      <c r="B63" s="129"/>
    </row>
    <row r="64" spans="1:3" ht="15">
      <c r="A64" s="376" t="s">
        <v>125</v>
      </c>
      <c r="B64" s="377"/>
      <c r="C64" s="377"/>
    </row>
  </sheetData>
  <sheetProtection/>
  <mergeCells count="26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2:Z65536 N62:N65536 Z3 N3 N5:N8 Z5:Z8">
    <cfRule type="cellIs" priority="3" dxfId="91" operator="lessThan" stopIfTrue="1">
      <formula>0</formula>
    </cfRule>
  </conditionalFormatting>
  <conditionalFormatting sqref="Z9:Z61 N9:N61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.75" thickBot="1">
      <c r="A1" s="477" t="s">
        <v>28</v>
      </c>
      <c r="B1" s="473"/>
    </row>
    <row r="2" spans="24:27" ht="18">
      <c r="X2" s="682"/>
      <c r="Y2" s="683"/>
      <c r="Z2" s="683"/>
      <c r="AA2" s="682"/>
    </row>
    <row r="3" ht="5.25" customHeight="1" thickBot="1"/>
    <row r="4" spans="1:26" ht="24" customHeight="1" thickTop="1">
      <c r="A4" s="573" t="s">
        <v>126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5"/>
    </row>
    <row r="5" spans="1:26" ht="21" customHeight="1" thickBot="1">
      <c r="A5" s="587" t="s">
        <v>45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9"/>
    </row>
    <row r="6" spans="1:26" s="174" customFormat="1" ht="19.5" customHeight="1" thickBot="1" thickTop="1">
      <c r="A6" s="659" t="s">
        <v>121</v>
      </c>
      <c r="B6" s="659" t="s">
        <v>122</v>
      </c>
      <c r="C6" s="591" t="s">
        <v>36</v>
      </c>
      <c r="D6" s="592"/>
      <c r="E6" s="592"/>
      <c r="F6" s="592"/>
      <c r="G6" s="592"/>
      <c r="H6" s="592"/>
      <c r="I6" s="592"/>
      <c r="J6" s="592"/>
      <c r="K6" s="593"/>
      <c r="L6" s="593"/>
      <c r="M6" s="593"/>
      <c r="N6" s="594"/>
      <c r="O6" s="595" t="s">
        <v>35</v>
      </c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4"/>
    </row>
    <row r="7" spans="1:26" s="173" customFormat="1" ht="26.25" customHeight="1" thickBot="1">
      <c r="A7" s="660"/>
      <c r="B7" s="660"/>
      <c r="C7" s="665" t="s">
        <v>199</v>
      </c>
      <c r="D7" s="666"/>
      <c r="E7" s="666"/>
      <c r="F7" s="666"/>
      <c r="G7" s="667"/>
      <c r="H7" s="580" t="s">
        <v>34</v>
      </c>
      <c r="I7" s="665" t="s">
        <v>200</v>
      </c>
      <c r="J7" s="666"/>
      <c r="K7" s="666"/>
      <c r="L7" s="666"/>
      <c r="M7" s="667"/>
      <c r="N7" s="580" t="s">
        <v>33</v>
      </c>
      <c r="O7" s="668" t="s">
        <v>201</v>
      </c>
      <c r="P7" s="666"/>
      <c r="Q7" s="666"/>
      <c r="R7" s="666"/>
      <c r="S7" s="667"/>
      <c r="T7" s="580" t="s">
        <v>34</v>
      </c>
      <c r="U7" s="668" t="s">
        <v>202</v>
      </c>
      <c r="V7" s="666"/>
      <c r="W7" s="666"/>
      <c r="X7" s="666"/>
      <c r="Y7" s="667"/>
      <c r="Z7" s="580" t="s">
        <v>33</v>
      </c>
    </row>
    <row r="8" spans="1:26" s="168" customFormat="1" ht="26.25" customHeight="1">
      <c r="A8" s="661"/>
      <c r="B8" s="661"/>
      <c r="C8" s="563" t="s">
        <v>22</v>
      </c>
      <c r="D8" s="564"/>
      <c r="E8" s="565" t="s">
        <v>21</v>
      </c>
      <c r="F8" s="566"/>
      <c r="G8" s="567" t="s">
        <v>17</v>
      </c>
      <c r="H8" s="581"/>
      <c r="I8" s="563" t="s">
        <v>22</v>
      </c>
      <c r="J8" s="564"/>
      <c r="K8" s="565" t="s">
        <v>21</v>
      </c>
      <c r="L8" s="566"/>
      <c r="M8" s="567" t="s">
        <v>17</v>
      </c>
      <c r="N8" s="581"/>
      <c r="O8" s="564" t="s">
        <v>22</v>
      </c>
      <c r="P8" s="564"/>
      <c r="Q8" s="569" t="s">
        <v>21</v>
      </c>
      <c r="R8" s="564"/>
      <c r="S8" s="567" t="s">
        <v>17</v>
      </c>
      <c r="T8" s="581"/>
      <c r="U8" s="570" t="s">
        <v>22</v>
      </c>
      <c r="V8" s="566"/>
      <c r="W8" s="565" t="s">
        <v>21</v>
      </c>
      <c r="X8" s="586"/>
      <c r="Y8" s="567" t="s">
        <v>17</v>
      </c>
      <c r="Z8" s="581"/>
    </row>
    <row r="9" spans="1:26" s="168" customFormat="1" ht="31.5" thickBot="1">
      <c r="A9" s="662"/>
      <c r="B9" s="662"/>
      <c r="C9" s="171" t="s">
        <v>19</v>
      </c>
      <c r="D9" s="169" t="s">
        <v>18</v>
      </c>
      <c r="E9" s="170" t="s">
        <v>19</v>
      </c>
      <c r="F9" s="169" t="s">
        <v>18</v>
      </c>
      <c r="G9" s="568"/>
      <c r="H9" s="582"/>
      <c r="I9" s="171" t="s">
        <v>19</v>
      </c>
      <c r="J9" s="169" t="s">
        <v>18</v>
      </c>
      <c r="K9" s="170" t="s">
        <v>19</v>
      </c>
      <c r="L9" s="169" t="s">
        <v>18</v>
      </c>
      <c r="M9" s="568"/>
      <c r="N9" s="582"/>
      <c r="O9" s="172" t="s">
        <v>19</v>
      </c>
      <c r="P9" s="169" t="s">
        <v>18</v>
      </c>
      <c r="Q9" s="170" t="s">
        <v>19</v>
      </c>
      <c r="R9" s="169" t="s">
        <v>18</v>
      </c>
      <c r="S9" s="568"/>
      <c r="T9" s="582"/>
      <c r="U9" s="171" t="s">
        <v>19</v>
      </c>
      <c r="V9" s="169" t="s">
        <v>18</v>
      </c>
      <c r="W9" s="170" t="s">
        <v>19</v>
      </c>
      <c r="X9" s="169" t="s">
        <v>18</v>
      </c>
      <c r="Y9" s="568"/>
      <c r="Z9" s="582"/>
    </row>
    <row r="10" spans="1:26" s="157" customFormat="1" ht="18" customHeight="1" thickBot="1" thickTop="1">
      <c r="A10" s="167" t="s">
        <v>24</v>
      </c>
      <c r="B10" s="372"/>
      <c r="C10" s="166">
        <f>SUM(C11:C21)</f>
        <v>385032</v>
      </c>
      <c r="D10" s="160">
        <f>SUM(D11:D21)</f>
        <v>376028</v>
      </c>
      <c r="E10" s="161">
        <f>SUM(E11:E21)</f>
        <v>6241</v>
      </c>
      <c r="F10" s="160">
        <f>SUM(F11:F21)</f>
        <v>6760</v>
      </c>
      <c r="G10" s="159">
        <f aca="true" t="shared" si="0" ref="G10:G18">SUM(C10:F10)</f>
        <v>774061</v>
      </c>
      <c r="H10" s="163">
        <f aca="true" t="shared" si="1" ref="H10:H21">G10/$G$10</f>
        <v>1</v>
      </c>
      <c r="I10" s="162">
        <f>SUM(I11:I21)</f>
        <v>349961</v>
      </c>
      <c r="J10" s="160">
        <f>SUM(J11:J21)</f>
        <v>327280</v>
      </c>
      <c r="K10" s="161">
        <f>SUM(K11:K21)</f>
        <v>2744</v>
      </c>
      <c r="L10" s="160">
        <f>SUM(L11:L21)</f>
        <v>2474</v>
      </c>
      <c r="M10" s="159">
        <f aca="true" t="shared" si="2" ref="M10:M21">SUM(I10:L10)</f>
        <v>682459</v>
      </c>
      <c r="N10" s="165">
        <f aca="true" t="shared" si="3" ref="N10:N18">IF(ISERROR(G10/M10-1),"         /0",(G10/M10-1))</f>
        <v>0.13422344785547557</v>
      </c>
      <c r="O10" s="164">
        <f>SUM(O11:O21)</f>
        <v>385032</v>
      </c>
      <c r="P10" s="160">
        <f>SUM(P11:P21)</f>
        <v>376028</v>
      </c>
      <c r="Q10" s="161">
        <f>SUM(Q11:Q21)</f>
        <v>6241</v>
      </c>
      <c r="R10" s="160">
        <f>SUM(R11:R21)</f>
        <v>6760</v>
      </c>
      <c r="S10" s="159">
        <f aca="true" t="shared" si="4" ref="S10:S18">SUM(O10:R10)</f>
        <v>774061</v>
      </c>
      <c r="T10" s="163">
        <f aca="true" t="shared" si="5" ref="T10:T21">S10/$S$10</f>
        <v>1</v>
      </c>
      <c r="U10" s="162">
        <f>SUM(U11:U21)</f>
        <v>349961</v>
      </c>
      <c r="V10" s="160">
        <f>SUM(V11:V21)</f>
        <v>327280</v>
      </c>
      <c r="W10" s="161">
        <f>SUM(W11:W21)</f>
        <v>2744</v>
      </c>
      <c r="X10" s="160">
        <f>SUM(X11:X21)</f>
        <v>2474</v>
      </c>
      <c r="Y10" s="159">
        <f aca="true" t="shared" si="6" ref="Y10:Y18">SUM(U10:X10)</f>
        <v>682459</v>
      </c>
      <c r="Z10" s="158">
        <f>IF(ISERROR(S10/Y10-1),"         /0",(S10/Y10-1))</f>
        <v>0.13422344785547557</v>
      </c>
    </row>
    <row r="11" spans="1:26" ht="21" customHeight="1" thickTop="1">
      <c r="A11" s="156" t="s">
        <v>146</v>
      </c>
      <c r="B11" s="373" t="s">
        <v>400</v>
      </c>
      <c r="C11" s="154">
        <v>240169</v>
      </c>
      <c r="D11" s="150">
        <v>252989</v>
      </c>
      <c r="E11" s="151">
        <v>3434</v>
      </c>
      <c r="F11" s="150">
        <v>4001</v>
      </c>
      <c r="G11" s="149">
        <f t="shared" si="0"/>
        <v>500593</v>
      </c>
      <c r="H11" s="153">
        <f t="shared" si="1"/>
        <v>0.6467100138102811</v>
      </c>
      <c r="I11" s="152">
        <v>224410</v>
      </c>
      <c r="J11" s="150">
        <v>223541</v>
      </c>
      <c r="K11" s="151">
        <v>984</v>
      </c>
      <c r="L11" s="150">
        <v>1301</v>
      </c>
      <c r="M11" s="149">
        <f t="shared" si="2"/>
        <v>450236</v>
      </c>
      <c r="N11" s="155">
        <f t="shared" si="3"/>
        <v>0.11184578754253316</v>
      </c>
      <c r="O11" s="154">
        <v>240169</v>
      </c>
      <c r="P11" s="150">
        <v>252989</v>
      </c>
      <c r="Q11" s="151">
        <v>3434</v>
      </c>
      <c r="R11" s="150">
        <v>4001</v>
      </c>
      <c r="S11" s="149">
        <f t="shared" si="4"/>
        <v>500593</v>
      </c>
      <c r="T11" s="153">
        <f t="shared" si="5"/>
        <v>0.6467100138102811</v>
      </c>
      <c r="U11" s="152">
        <v>224410</v>
      </c>
      <c r="V11" s="150">
        <v>223541</v>
      </c>
      <c r="W11" s="151">
        <v>984</v>
      </c>
      <c r="X11" s="150">
        <v>1301</v>
      </c>
      <c r="Y11" s="149">
        <f t="shared" si="6"/>
        <v>450236</v>
      </c>
      <c r="Z11" s="148">
        <f aca="true" t="shared" si="7" ref="Z11:Z18">IF(ISERROR(S11/Y11-1),"         /0",IF(S11/Y11&gt;5,"  *  ",(S11/Y11-1)))</f>
        <v>0.11184578754253316</v>
      </c>
    </row>
    <row r="12" spans="1:26" ht="21" customHeight="1">
      <c r="A12" s="147" t="s">
        <v>147</v>
      </c>
      <c r="B12" s="374" t="s">
        <v>401</v>
      </c>
      <c r="C12" s="145">
        <v>49942</v>
      </c>
      <c r="D12" s="141">
        <v>46223</v>
      </c>
      <c r="E12" s="142">
        <v>1137</v>
      </c>
      <c r="F12" s="141">
        <v>1118</v>
      </c>
      <c r="G12" s="140">
        <f t="shared" si="0"/>
        <v>98420</v>
      </c>
      <c r="H12" s="144">
        <f t="shared" si="1"/>
        <v>0.12714760206236977</v>
      </c>
      <c r="I12" s="143">
        <v>43565</v>
      </c>
      <c r="J12" s="141">
        <v>37866</v>
      </c>
      <c r="K12" s="142">
        <v>496</v>
      </c>
      <c r="L12" s="141">
        <v>439</v>
      </c>
      <c r="M12" s="149">
        <f t="shared" si="2"/>
        <v>82366</v>
      </c>
      <c r="N12" s="146">
        <f t="shared" si="3"/>
        <v>0.19491052133161735</v>
      </c>
      <c r="O12" s="145">
        <v>49942</v>
      </c>
      <c r="P12" s="141">
        <v>46223</v>
      </c>
      <c r="Q12" s="142">
        <v>1137</v>
      </c>
      <c r="R12" s="141">
        <v>1118</v>
      </c>
      <c r="S12" s="140">
        <f t="shared" si="4"/>
        <v>98420</v>
      </c>
      <c r="T12" s="144">
        <f t="shared" si="5"/>
        <v>0.12714760206236977</v>
      </c>
      <c r="U12" s="143">
        <v>43565</v>
      </c>
      <c r="V12" s="141">
        <v>37866</v>
      </c>
      <c r="W12" s="142">
        <v>496</v>
      </c>
      <c r="X12" s="141">
        <v>439</v>
      </c>
      <c r="Y12" s="140">
        <f t="shared" si="6"/>
        <v>82366</v>
      </c>
      <c r="Z12" s="139">
        <f t="shared" si="7"/>
        <v>0.19491052133161735</v>
      </c>
    </row>
    <row r="13" spans="1:26" ht="21" customHeight="1">
      <c r="A13" s="147" t="s">
        <v>148</v>
      </c>
      <c r="B13" s="374" t="s">
        <v>403</v>
      </c>
      <c r="C13" s="145">
        <v>37650</v>
      </c>
      <c r="D13" s="141">
        <v>29393</v>
      </c>
      <c r="E13" s="142">
        <v>853</v>
      </c>
      <c r="F13" s="141">
        <v>877</v>
      </c>
      <c r="G13" s="140">
        <f t="shared" si="0"/>
        <v>68773</v>
      </c>
      <c r="H13" s="144">
        <f t="shared" si="1"/>
        <v>0.08884700301397436</v>
      </c>
      <c r="I13" s="143">
        <v>36066</v>
      </c>
      <c r="J13" s="141">
        <v>27300</v>
      </c>
      <c r="K13" s="142">
        <v>122</v>
      </c>
      <c r="L13" s="141">
        <v>106</v>
      </c>
      <c r="M13" s="149">
        <f t="shared" si="2"/>
        <v>63594</v>
      </c>
      <c r="N13" s="146">
        <f t="shared" si="3"/>
        <v>0.08143850048746737</v>
      </c>
      <c r="O13" s="145">
        <v>37650</v>
      </c>
      <c r="P13" s="141">
        <v>29393</v>
      </c>
      <c r="Q13" s="142">
        <v>853</v>
      </c>
      <c r="R13" s="141">
        <v>877</v>
      </c>
      <c r="S13" s="140">
        <f t="shared" si="4"/>
        <v>68773</v>
      </c>
      <c r="T13" s="144">
        <f t="shared" si="5"/>
        <v>0.08884700301397436</v>
      </c>
      <c r="U13" s="143">
        <v>36066</v>
      </c>
      <c r="V13" s="141">
        <v>27300</v>
      </c>
      <c r="W13" s="142">
        <v>122</v>
      </c>
      <c r="X13" s="141">
        <v>106</v>
      </c>
      <c r="Y13" s="140">
        <f t="shared" si="6"/>
        <v>63594</v>
      </c>
      <c r="Z13" s="139">
        <f t="shared" si="7"/>
        <v>0.08143850048746737</v>
      </c>
    </row>
    <row r="14" spans="1:26" ht="21" customHeight="1">
      <c r="A14" s="147" t="s">
        <v>149</v>
      </c>
      <c r="B14" s="374" t="s">
        <v>402</v>
      </c>
      <c r="C14" s="145">
        <v>18838</v>
      </c>
      <c r="D14" s="141">
        <v>16504</v>
      </c>
      <c r="E14" s="142">
        <v>63</v>
      </c>
      <c r="F14" s="141">
        <v>21</v>
      </c>
      <c r="G14" s="140">
        <f>SUM(C14:F14)</f>
        <v>35426</v>
      </c>
      <c r="H14" s="144">
        <f t="shared" si="1"/>
        <v>0.04576641892564023</v>
      </c>
      <c r="I14" s="143">
        <v>13524</v>
      </c>
      <c r="J14" s="141">
        <v>12399</v>
      </c>
      <c r="K14" s="142">
        <v>109</v>
      </c>
      <c r="L14" s="141">
        <v>10</v>
      </c>
      <c r="M14" s="149">
        <f>SUM(I14:L14)</f>
        <v>26042</v>
      </c>
      <c r="N14" s="146">
        <f>IF(ISERROR(G14/M14-1),"         /0",(G14/M14-1))</f>
        <v>0.36034098763535827</v>
      </c>
      <c r="O14" s="145">
        <v>18838</v>
      </c>
      <c r="P14" s="141">
        <v>16504</v>
      </c>
      <c r="Q14" s="142">
        <v>63</v>
      </c>
      <c r="R14" s="141">
        <v>21</v>
      </c>
      <c r="S14" s="140">
        <f>SUM(O14:R14)</f>
        <v>35426</v>
      </c>
      <c r="T14" s="144">
        <f t="shared" si="5"/>
        <v>0.04576641892564023</v>
      </c>
      <c r="U14" s="143">
        <v>13524</v>
      </c>
      <c r="V14" s="141">
        <v>12399</v>
      </c>
      <c r="W14" s="142">
        <v>109</v>
      </c>
      <c r="X14" s="141">
        <v>10</v>
      </c>
      <c r="Y14" s="140">
        <f>SUM(U14:X14)</f>
        <v>26042</v>
      </c>
      <c r="Z14" s="139">
        <f>IF(ISERROR(S14/Y14-1),"         /0",IF(S14/Y14&gt;5,"  *  ",(S14/Y14-1)))</f>
        <v>0.36034098763535827</v>
      </c>
    </row>
    <row r="15" spans="1:26" ht="21" customHeight="1">
      <c r="A15" s="147" t="s">
        <v>150</v>
      </c>
      <c r="B15" s="374" t="s">
        <v>404</v>
      </c>
      <c r="C15" s="145">
        <v>11782</v>
      </c>
      <c r="D15" s="141">
        <v>10818</v>
      </c>
      <c r="E15" s="142">
        <v>4</v>
      </c>
      <c r="F15" s="141">
        <v>4</v>
      </c>
      <c r="G15" s="140">
        <f t="shared" si="0"/>
        <v>22608</v>
      </c>
      <c r="H15" s="144">
        <f t="shared" si="1"/>
        <v>0.029207000481874166</v>
      </c>
      <c r="I15" s="143">
        <v>11193</v>
      </c>
      <c r="J15" s="141">
        <v>9461</v>
      </c>
      <c r="K15" s="142">
        <v>2</v>
      </c>
      <c r="L15" s="141">
        <v>11</v>
      </c>
      <c r="M15" s="149">
        <f t="shared" si="2"/>
        <v>20667</v>
      </c>
      <c r="N15" s="146">
        <f t="shared" si="3"/>
        <v>0.09391784003483816</v>
      </c>
      <c r="O15" s="145">
        <v>11782</v>
      </c>
      <c r="P15" s="141">
        <v>10818</v>
      </c>
      <c r="Q15" s="142">
        <v>4</v>
      </c>
      <c r="R15" s="141">
        <v>4</v>
      </c>
      <c r="S15" s="140">
        <f t="shared" si="4"/>
        <v>22608</v>
      </c>
      <c r="T15" s="144">
        <f t="shared" si="5"/>
        <v>0.029207000481874166</v>
      </c>
      <c r="U15" s="143">
        <v>11193</v>
      </c>
      <c r="V15" s="141">
        <v>9461</v>
      </c>
      <c r="W15" s="142">
        <v>2</v>
      </c>
      <c r="X15" s="141">
        <v>11</v>
      </c>
      <c r="Y15" s="140">
        <f t="shared" si="6"/>
        <v>20667</v>
      </c>
      <c r="Z15" s="139">
        <f t="shared" si="7"/>
        <v>0.09391784003483816</v>
      </c>
    </row>
    <row r="16" spans="1:26" ht="21" customHeight="1">
      <c r="A16" s="147" t="s">
        <v>153</v>
      </c>
      <c r="B16" s="374" t="s">
        <v>408</v>
      </c>
      <c r="C16" s="145">
        <v>9621</v>
      </c>
      <c r="D16" s="141">
        <v>6473</v>
      </c>
      <c r="E16" s="142">
        <v>3</v>
      </c>
      <c r="F16" s="141">
        <v>0</v>
      </c>
      <c r="G16" s="140">
        <f>SUM(C16:F16)</f>
        <v>16097</v>
      </c>
      <c r="H16" s="144">
        <f t="shared" si="1"/>
        <v>0.020795518699430665</v>
      </c>
      <c r="I16" s="143">
        <v>6034</v>
      </c>
      <c r="J16" s="141">
        <v>4775</v>
      </c>
      <c r="K16" s="142">
        <v>106</v>
      </c>
      <c r="L16" s="141">
        <v>9</v>
      </c>
      <c r="M16" s="140">
        <f t="shared" si="2"/>
        <v>10924</v>
      </c>
      <c r="N16" s="146">
        <f>IF(ISERROR(G16/M16-1),"         /0",(G16/M16-1))</f>
        <v>0.473544489198096</v>
      </c>
      <c r="O16" s="145">
        <v>9621</v>
      </c>
      <c r="P16" s="141">
        <v>6473</v>
      </c>
      <c r="Q16" s="142">
        <v>3</v>
      </c>
      <c r="R16" s="141"/>
      <c r="S16" s="140">
        <f>SUM(O16:R16)</f>
        <v>16097</v>
      </c>
      <c r="T16" s="144">
        <f t="shared" si="5"/>
        <v>0.020795518699430665</v>
      </c>
      <c r="U16" s="143">
        <v>6034</v>
      </c>
      <c r="V16" s="141">
        <v>4775</v>
      </c>
      <c r="W16" s="142">
        <v>106</v>
      </c>
      <c r="X16" s="141">
        <v>9</v>
      </c>
      <c r="Y16" s="140">
        <f>SUM(U16:X16)</f>
        <v>10924</v>
      </c>
      <c r="Z16" s="139">
        <f>IF(ISERROR(S16/Y16-1),"         /0",IF(S16/Y16&gt;5,"  *  ",(S16/Y16-1)))</f>
        <v>0.473544489198096</v>
      </c>
    </row>
    <row r="17" spans="1:26" ht="21" customHeight="1">
      <c r="A17" s="147" t="s">
        <v>151</v>
      </c>
      <c r="B17" s="374" t="s">
        <v>407</v>
      </c>
      <c r="C17" s="145">
        <v>4661</v>
      </c>
      <c r="D17" s="141">
        <v>3966</v>
      </c>
      <c r="E17" s="142">
        <v>0</v>
      </c>
      <c r="F17" s="141">
        <v>2</v>
      </c>
      <c r="G17" s="140">
        <f t="shared" si="0"/>
        <v>8629</v>
      </c>
      <c r="H17" s="144">
        <f t="shared" si="1"/>
        <v>0.011147700245846258</v>
      </c>
      <c r="I17" s="143">
        <v>3854</v>
      </c>
      <c r="J17" s="141">
        <v>3182</v>
      </c>
      <c r="K17" s="142"/>
      <c r="L17" s="141">
        <v>14</v>
      </c>
      <c r="M17" s="140">
        <f t="shared" si="2"/>
        <v>7050</v>
      </c>
      <c r="N17" s="146">
        <f t="shared" si="3"/>
        <v>0.22397163120567365</v>
      </c>
      <c r="O17" s="145">
        <v>4661</v>
      </c>
      <c r="P17" s="141">
        <v>3966</v>
      </c>
      <c r="Q17" s="142"/>
      <c r="R17" s="141">
        <v>2</v>
      </c>
      <c r="S17" s="140">
        <f t="shared" si="4"/>
        <v>8629</v>
      </c>
      <c r="T17" s="144">
        <f t="shared" si="5"/>
        <v>0.011147700245846258</v>
      </c>
      <c r="U17" s="143">
        <v>3854</v>
      </c>
      <c r="V17" s="141">
        <v>3182</v>
      </c>
      <c r="W17" s="142"/>
      <c r="X17" s="141">
        <v>14</v>
      </c>
      <c r="Y17" s="140">
        <f t="shared" si="6"/>
        <v>7050</v>
      </c>
      <c r="Z17" s="139">
        <f t="shared" si="7"/>
        <v>0.22397163120567365</v>
      </c>
    </row>
    <row r="18" spans="1:26" ht="21" customHeight="1">
      <c r="A18" s="147" t="s">
        <v>152</v>
      </c>
      <c r="B18" s="374" t="s">
        <v>405</v>
      </c>
      <c r="C18" s="145">
        <v>2952</v>
      </c>
      <c r="D18" s="141">
        <v>2491</v>
      </c>
      <c r="E18" s="142">
        <v>721</v>
      </c>
      <c r="F18" s="141">
        <v>723</v>
      </c>
      <c r="G18" s="140">
        <f t="shared" si="0"/>
        <v>6887</v>
      </c>
      <c r="H18" s="144">
        <f t="shared" si="1"/>
        <v>0.008897231613529167</v>
      </c>
      <c r="I18" s="143">
        <v>2828</v>
      </c>
      <c r="J18" s="141">
        <v>2422</v>
      </c>
      <c r="K18" s="142">
        <v>814</v>
      </c>
      <c r="L18" s="141">
        <v>518</v>
      </c>
      <c r="M18" s="140">
        <f t="shared" si="2"/>
        <v>6582</v>
      </c>
      <c r="N18" s="146">
        <f t="shared" si="3"/>
        <v>0.046338498936493444</v>
      </c>
      <c r="O18" s="145">
        <v>2952</v>
      </c>
      <c r="P18" s="141">
        <v>2491</v>
      </c>
      <c r="Q18" s="142">
        <v>721</v>
      </c>
      <c r="R18" s="141">
        <v>723</v>
      </c>
      <c r="S18" s="140">
        <f t="shared" si="4"/>
        <v>6887</v>
      </c>
      <c r="T18" s="144">
        <f t="shared" si="5"/>
        <v>0.008897231613529167</v>
      </c>
      <c r="U18" s="143">
        <v>2828</v>
      </c>
      <c r="V18" s="141">
        <v>2422</v>
      </c>
      <c r="W18" s="142">
        <v>814</v>
      </c>
      <c r="X18" s="141">
        <v>518</v>
      </c>
      <c r="Y18" s="140">
        <f t="shared" si="6"/>
        <v>6582</v>
      </c>
      <c r="Z18" s="139">
        <f t="shared" si="7"/>
        <v>0.046338498936493444</v>
      </c>
    </row>
    <row r="19" spans="1:26" ht="21" customHeight="1">
      <c r="A19" s="147" t="s">
        <v>155</v>
      </c>
      <c r="B19" s="374" t="s">
        <v>415</v>
      </c>
      <c r="C19" s="145">
        <v>3465</v>
      </c>
      <c r="D19" s="141">
        <v>2434</v>
      </c>
      <c r="E19" s="142">
        <v>0</v>
      </c>
      <c r="F19" s="141">
        <v>0</v>
      </c>
      <c r="G19" s="140">
        <f>SUM(C19:F19)</f>
        <v>5899</v>
      </c>
      <c r="H19" s="144">
        <f t="shared" si="1"/>
        <v>0.007620846419080667</v>
      </c>
      <c r="I19" s="143">
        <v>2632</v>
      </c>
      <c r="J19" s="141">
        <v>1980</v>
      </c>
      <c r="K19" s="142"/>
      <c r="L19" s="141">
        <v>11</v>
      </c>
      <c r="M19" s="149">
        <f t="shared" si="2"/>
        <v>4623</v>
      </c>
      <c r="N19" s="146">
        <f>IF(ISERROR(G19/M19-1),"         /0",(G19/M19-1))</f>
        <v>0.2760112481072896</v>
      </c>
      <c r="O19" s="145">
        <v>3465</v>
      </c>
      <c r="P19" s="141">
        <v>2434</v>
      </c>
      <c r="Q19" s="142"/>
      <c r="R19" s="141"/>
      <c r="S19" s="140">
        <f>SUM(O19:R19)</f>
        <v>5899</v>
      </c>
      <c r="T19" s="144">
        <f t="shared" si="5"/>
        <v>0.007620846419080667</v>
      </c>
      <c r="U19" s="143">
        <v>2632</v>
      </c>
      <c r="V19" s="141">
        <v>1980</v>
      </c>
      <c r="W19" s="142"/>
      <c r="X19" s="141">
        <v>11</v>
      </c>
      <c r="Y19" s="140">
        <f>SUM(U19:X19)</f>
        <v>4623</v>
      </c>
      <c r="Z19" s="139">
        <f>IF(ISERROR(S19/Y19-1),"         /0",IF(S19/Y19&gt;5,"  *  ",(S19/Y19-1)))</f>
        <v>0.2760112481072896</v>
      </c>
    </row>
    <row r="20" spans="1:26" ht="21" customHeight="1">
      <c r="A20" s="147" t="s">
        <v>154</v>
      </c>
      <c r="B20" s="374" t="s">
        <v>410</v>
      </c>
      <c r="C20" s="145">
        <v>1987</v>
      </c>
      <c r="D20" s="141">
        <v>1609</v>
      </c>
      <c r="E20" s="142">
        <v>0</v>
      </c>
      <c r="F20" s="141">
        <v>0</v>
      </c>
      <c r="G20" s="140">
        <f>SUM(C20:F20)</f>
        <v>3596</v>
      </c>
      <c r="H20" s="144">
        <f t="shared" si="1"/>
        <v>0.004645628703680976</v>
      </c>
      <c r="I20" s="143">
        <v>2190</v>
      </c>
      <c r="J20" s="141">
        <v>1873</v>
      </c>
      <c r="K20" s="142">
        <v>1</v>
      </c>
      <c r="L20" s="141">
        <v>6</v>
      </c>
      <c r="M20" s="149">
        <f t="shared" si="2"/>
        <v>4070</v>
      </c>
      <c r="N20" s="146">
        <f>IF(ISERROR(G20/M20-1),"         /0",(G20/M20-1))</f>
        <v>-0.1164619164619165</v>
      </c>
      <c r="O20" s="145">
        <v>1987</v>
      </c>
      <c r="P20" s="141">
        <v>1609</v>
      </c>
      <c r="Q20" s="142"/>
      <c r="R20" s="141"/>
      <c r="S20" s="140">
        <f>SUM(O20:R20)</f>
        <v>3596</v>
      </c>
      <c r="T20" s="144">
        <f t="shared" si="5"/>
        <v>0.004645628703680976</v>
      </c>
      <c r="U20" s="143">
        <v>2190</v>
      </c>
      <c r="V20" s="141">
        <v>1873</v>
      </c>
      <c r="W20" s="142">
        <v>1</v>
      </c>
      <c r="X20" s="141">
        <v>6</v>
      </c>
      <c r="Y20" s="140">
        <f>SUM(U20:X20)</f>
        <v>4070</v>
      </c>
      <c r="Z20" s="139">
        <f>IF(ISERROR(S20/Y20-1),"         /0",IF(S20/Y20&gt;5,"  *  ",(S20/Y20-1)))</f>
        <v>-0.1164619164619165</v>
      </c>
    </row>
    <row r="21" spans="1:26" ht="21" customHeight="1" thickBot="1">
      <c r="A21" s="138" t="s">
        <v>56</v>
      </c>
      <c r="B21" s="375"/>
      <c r="C21" s="136">
        <v>3965</v>
      </c>
      <c r="D21" s="132">
        <v>3128</v>
      </c>
      <c r="E21" s="133">
        <v>26</v>
      </c>
      <c r="F21" s="132">
        <v>14</v>
      </c>
      <c r="G21" s="131">
        <f>SUM(C21:F21)</f>
        <v>7133</v>
      </c>
      <c r="H21" s="135">
        <f t="shared" si="1"/>
        <v>0.00921503602429266</v>
      </c>
      <c r="I21" s="134">
        <v>3665</v>
      </c>
      <c r="J21" s="132">
        <v>2481</v>
      </c>
      <c r="K21" s="133">
        <v>110</v>
      </c>
      <c r="L21" s="132">
        <v>49</v>
      </c>
      <c r="M21" s="443">
        <f t="shared" si="2"/>
        <v>6305</v>
      </c>
      <c r="N21" s="137">
        <f>IF(ISERROR(G21/M21-1),"         /0",(G21/M21-1))</f>
        <v>0.13132434575733543</v>
      </c>
      <c r="O21" s="136">
        <v>3965</v>
      </c>
      <c r="P21" s="132">
        <v>3128</v>
      </c>
      <c r="Q21" s="133">
        <v>26</v>
      </c>
      <c r="R21" s="132">
        <v>14</v>
      </c>
      <c r="S21" s="131">
        <f>SUM(O21:R21)</f>
        <v>7133</v>
      </c>
      <c r="T21" s="135">
        <f t="shared" si="5"/>
        <v>0.00921503602429266</v>
      </c>
      <c r="U21" s="134">
        <v>3665</v>
      </c>
      <c r="V21" s="132">
        <v>2481</v>
      </c>
      <c r="W21" s="133">
        <v>110</v>
      </c>
      <c r="X21" s="132">
        <v>49</v>
      </c>
      <c r="Y21" s="131">
        <f>SUM(U21:X21)</f>
        <v>6305</v>
      </c>
      <c r="Z21" s="130">
        <f>IF(ISERROR(S21/Y21-1),"         /0",IF(S21/Y21&gt;5,"  *  ",(S21/Y21-1)))</f>
        <v>0.13132434575733543</v>
      </c>
    </row>
    <row r="22" spans="1:2" ht="15.75" thickTop="1">
      <c r="A22" s="129" t="s">
        <v>43</v>
      </c>
      <c r="B22" s="129"/>
    </row>
    <row r="23" spans="1:2" ht="15">
      <c r="A23" s="129" t="s">
        <v>447</v>
      </c>
      <c r="B23" s="129"/>
    </row>
    <row r="24" spans="1:3" ht="15">
      <c r="A24" s="376" t="s">
        <v>123</v>
      </c>
      <c r="B24" s="377"/>
      <c r="C24" s="377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1" operator="lessThan" stopIfTrue="1">
      <formula>0</formula>
    </cfRule>
  </conditionalFormatting>
  <conditionalFormatting sqref="N10:N21 Z10:Z21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8:N9 Z8:Z9">
    <cfRule type="cellIs" priority="6" dxfId="91" operator="lessThan" stopIfTrue="1">
      <formula>0</formula>
    </cfRule>
  </conditionalFormatting>
  <conditionalFormatting sqref="H8:H9">
    <cfRule type="cellIs" priority="5" dxfId="91" operator="lessThan" stopIfTrue="1">
      <formula>0</formula>
    </cfRule>
  </conditionalFormatting>
  <conditionalFormatting sqref="T8:T9">
    <cfRule type="cellIs" priority="4" dxfId="91" operator="lessThan" stopIfTrue="1">
      <formula>0</formula>
    </cfRule>
  </conditionalFormatting>
  <conditionalFormatting sqref="N7 Z7">
    <cfRule type="cellIs" priority="3" dxfId="91" operator="lessThan" stopIfTrue="1">
      <formula>0</formula>
    </cfRule>
  </conditionalFormatting>
  <conditionalFormatting sqref="H7">
    <cfRule type="cellIs" priority="2" dxfId="91" operator="lessThan" stopIfTrue="1">
      <formula>0</formula>
    </cfRule>
  </conditionalFormatting>
  <conditionalFormatting sqref="T7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6384" width="11.421875" style="360" customWidth="1"/>
  </cols>
  <sheetData>
    <row r="1" spans="1:8" ht="13.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194</v>
      </c>
      <c r="B2" s="362"/>
      <c r="M2" s="506" t="s">
        <v>28</v>
      </c>
      <c r="N2" s="507"/>
    </row>
    <row r="3" spans="1:2" ht="25.5" thickTop="1">
      <c r="A3" s="363" t="s">
        <v>38</v>
      </c>
      <c r="B3" s="364"/>
    </row>
    <row r="9" spans="1:14" ht="26.25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133</v>
      </c>
    </row>
    <row r="12" ht="15">
      <c r="A12" s="379" t="s">
        <v>134</v>
      </c>
    </row>
    <row r="13" ht="15">
      <c r="A13" s="379" t="s">
        <v>135</v>
      </c>
    </row>
    <row r="15" ht="15">
      <c r="A15" s="379" t="s">
        <v>465</v>
      </c>
    </row>
    <row r="16" ht="15">
      <c r="A16" s="379" t="s">
        <v>144</v>
      </c>
    </row>
    <row r="17" ht="15">
      <c r="A17" s="379"/>
    </row>
    <row r="18" ht="15">
      <c r="A18" s="379" t="s">
        <v>145</v>
      </c>
    </row>
    <row r="19" ht="15">
      <c r="A19" s="379"/>
    </row>
    <row r="20" ht="15">
      <c r="A20" s="379"/>
    </row>
    <row r="21" ht="26.25">
      <c r="A21" s="380" t="s">
        <v>132</v>
      </c>
    </row>
    <row r="24" ht="22.5">
      <c r="A24" s="368" t="s">
        <v>111</v>
      </c>
    </row>
    <row r="26" ht="15.75">
      <c r="A26" s="367" t="s">
        <v>112</v>
      </c>
    </row>
    <row r="27" ht="15.75">
      <c r="A27" s="367"/>
    </row>
    <row r="28" ht="22.5">
      <c r="A28" s="368" t="s">
        <v>113</v>
      </c>
    </row>
    <row r="29" ht="15.75">
      <c r="A29" s="367" t="s">
        <v>114</v>
      </c>
    </row>
    <row r="30" ht="15.75">
      <c r="A30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71" t="s">
        <v>28</v>
      </c>
      <c r="Z1" s="572"/>
    </row>
    <row r="2" ht="5.25" customHeight="1" thickBot="1"/>
    <row r="3" spans="1:26" ht="24" customHeight="1" thickTop="1">
      <c r="A3" s="573" t="s">
        <v>127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</row>
    <row r="4" spans="1:26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9"/>
    </row>
    <row r="5" spans="1:26" s="174" customFormat="1" ht="19.5" customHeight="1" thickBot="1" thickTop="1">
      <c r="A5" s="659" t="s">
        <v>121</v>
      </c>
      <c r="B5" s="659" t="s">
        <v>122</v>
      </c>
      <c r="C5" s="672" t="s">
        <v>36</v>
      </c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4"/>
      <c r="O5" s="675" t="s">
        <v>35</v>
      </c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4"/>
    </row>
    <row r="6" spans="1:26" s="173" customFormat="1" ht="26.25" customHeight="1" thickBot="1">
      <c r="A6" s="660"/>
      <c r="B6" s="660"/>
      <c r="C6" s="665" t="s">
        <v>199</v>
      </c>
      <c r="D6" s="666"/>
      <c r="E6" s="666"/>
      <c r="F6" s="666"/>
      <c r="G6" s="667"/>
      <c r="H6" s="676" t="s">
        <v>34</v>
      </c>
      <c r="I6" s="665" t="s">
        <v>200</v>
      </c>
      <c r="J6" s="666"/>
      <c r="K6" s="666"/>
      <c r="L6" s="666"/>
      <c r="M6" s="667"/>
      <c r="N6" s="676" t="s">
        <v>33</v>
      </c>
      <c r="O6" s="668" t="s">
        <v>201</v>
      </c>
      <c r="P6" s="666"/>
      <c r="Q6" s="666"/>
      <c r="R6" s="666"/>
      <c r="S6" s="667"/>
      <c r="T6" s="676" t="s">
        <v>34</v>
      </c>
      <c r="U6" s="668" t="s">
        <v>202</v>
      </c>
      <c r="V6" s="666"/>
      <c r="W6" s="666"/>
      <c r="X6" s="666"/>
      <c r="Y6" s="667"/>
      <c r="Z6" s="676" t="s">
        <v>33</v>
      </c>
    </row>
    <row r="7" spans="1:26" s="168" customFormat="1" ht="26.25" customHeight="1">
      <c r="A7" s="661"/>
      <c r="B7" s="661"/>
      <c r="C7" s="570" t="s">
        <v>22</v>
      </c>
      <c r="D7" s="586"/>
      <c r="E7" s="565" t="s">
        <v>21</v>
      </c>
      <c r="F7" s="586"/>
      <c r="G7" s="567" t="s">
        <v>17</v>
      </c>
      <c r="H7" s="581"/>
      <c r="I7" s="679" t="s">
        <v>22</v>
      </c>
      <c r="J7" s="586"/>
      <c r="K7" s="565" t="s">
        <v>21</v>
      </c>
      <c r="L7" s="586"/>
      <c r="M7" s="567" t="s">
        <v>17</v>
      </c>
      <c r="N7" s="581"/>
      <c r="O7" s="679" t="s">
        <v>22</v>
      </c>
      <c r="P7" s="586"/>
      <c r="Q7" s="565" t="s">
        <v>21</v>
      </c>
      <c r="R7" s="586"/>
      <c r="S7" s="567" t="s">
        <v>17</v>
      </c>
      <c r="T7" s="581"/>
      <c r="U7" s="679" t="s">
        <v>22</v>
      </c>
      <c r="V7" s="586"/>
      <c r="W7" s="565" t="s">
        <v>21</v>
      </c>
      <c r="X7" s="586"/>
      <c r="Y7" s="567" t="s">
        <v>17</v>
      </c>
      <c r="Z7" s="581"/>
    </row>
    <row r="8" spans="1:26" s="168" customFormat="1" ht="19.5" customHeight="1" thickBot="1">
      <c r="A8" s="662"/>
      <c r="B8" s="662"/>
      <c r="C8" s="171" t="s">
        <v>31</v>
      </c>
      <c r="D8" s="169" t="s">
        <v>30</v>
      </c>
      <c r="E8" s="170" t="s">
        <v>31</v>
      </c>
      <c r="F8" s="378" t="s">
        <v>30</v>
      </c>
      <c r="G8" s="678"/>
      <c r="H8" s="677"/>
      <c r="I8" s="171" t="s">
        <v>31</v>
      </c>
      <c r="J8" s="169" t="s">
        <v>30</v>
      </c>
      <c r="K8" s="170" t="s">
        <v>31</v>
      </c>
      <c r="L8" s="378" t="s">
        <v>30</v>
      </c>
      <c r="M8" s="678"/>
      <c r="N8" s="677"/>
      <c r="O8" s="171" t="s">
        <v>31</v>
      </c>
      <c r="P8" s="169" t="s">
        <v>30</v>
      </c>
      <c r="Q8" s="170" t="s">
        <v>31</v>
      </c>
      <c r="R8" s="378" t="s">
        <v>30</v>
      </c>
      <c r="S8" s="678"/>
      <c r="T8" s="677"/>
      <c r="U8" s="171" t="s">
        <v>31</v>
      </c>
      <c r="V8" s="169" t="s">
        <v>30</v>
      </c>
      <c r="W8" s="170" t="s">
        <v>31</v>
      </c>
      <c r="X8" s="378" t="s">
        <v>30</v>
      </c>
      <c r="Y8" s="678"/>
      <c r="Z8" s="677"/>
    </row>
    <row r="9" spans="1:26" s="157" customFormat="1" ht="18" customHeight="1" thickBot="1" thickTop="1">
      <c r="A9" s="167" t="s">
        <v>24</v>
      </c>
      <c r="B9" s="372"/>
      <c r="C9" s="166">
        <f>SUM(C10:C14)</f>
        <v>27487.991</v>
      </c>
      <c r="D9" s="160">
        <f>SUM(D10:D14)</f>
        <v>15208.327000000003</v>
      </c>
      <c r="E9" s="161">
        <f>SUM(E10:E14)</f>
        <v>3909.543</v>
      </c>
      <c r="F9" s="160">
        <f>SUM(F10:F14)</f>
        <v>1861.331</v>
      </c>
      <c r="G9" s="159">
        <f aca="true" t="shared" si="0" ref="G9:G14">SUM(C9:F9)</f>
        <v>48467.192</v>
      </c>
      <c r="H9" s="163">
        <f aca="true" t="shared" si="1" ref="H9:H14">G9/$G$9</f>
        <v>1</v>
      </c>
      <c r="I9" s="162">
        <f>SUM(I10:I14)</f>
        <v>25396.219</v>
      </c>
      <c r="J9" s="160">
        <f>SUM(J10:J14)</f>
        <v>14189.631999999996</v>
      </c>
      <c r="K9" s="161">
        <f>SUM(K10:K14)</f>
        <v>2258.958</v>
      </c>
      <c r="L9" s="160">
        <f>SUM(L10:L14)</f>
        <v>545.338</v>
      </c>
      <c r="M9" s="159">
        <f aca="true" t="shared" si="2" ref="M9:M14">SUM(I9:L9)</f>
        <v>42390.147</v>
      </c>
      <c r="N9" s="165">
        <f aca="true" t="shared" si="3" ref="N9:N14">IF(ISERROR(G9/M9-1),"         /0",(G9/M9-1))</f>
        <v>0.14335984727771778</v>
      </c>
      <c r="O9" s="164">
        <f>SUM(O10:O14)</f>
        <v>27487.991</v>
      </c>
      <c r="P9" s="160">
        <f>SUM(P10:P14)</f>
        <v>15208.327000000003</v>
      </c>
      <c r="Q9" s="161">
        <f>SUM(Q10:Q14)</f>
        <v>3909.543</v>
      </c>
      <c r="R9" s="160">
        <f>SUM(R10:R14)</f>
        <v>1861.331</v>
      </c>
      <c r="S9" s="159">
        <f aca="true" t="shared" si="4" ref="S9:S14">SUM(O9:R9)</f>
        <v>48467.192</v>
      </c>
      <c r="T9" s="163">
        <f aca="true" t="shared" si="5" ref="T9:T14">S9/$S$9</f>
        <v>1</v>
      </c>
      <c r="U9" s="162">
        <f>SUM(U10:U14)</f>
        <v>25396.219</v>
      </c>
      <c r="V9" s="160">
        <f>SUM(V10:V14)</f>
        <v>14189.631999999996</v>
      </c>
      <c r="W9" s="161">
        <f>SUM(W10:W14)</f>
        <v>2258.958</v>
      </c>
      <c r="X9" s="160">
        <f>SUM(X10:X14)</f>
        <v>545.338</v>
      </c>
      <c r="Y9" s="159">
        <f aca="true" t="shared" si="6" ref="Y9:Y14">SUM(U9:X9)</f>
        <v>42390.147</v>
      </c>
      <c r="Z9" s="158">
        <f>IF(ISERROR(S9/Y9-1),"         /0",(S9/Y9-1))</f>
        <v>0.14335984727771778</v>
      </c>
    </row>
    <row r="10" spans="1:26" ht="21.75" customHeight="1" thickTop="1">
      <c r="A10" s="156" t="s">
        <v>146</v>
      </c>
      <c r="B10" s="373" t="s">
        <v>400</v>
      </c>
      <c r="C10" s="154">
        <v>22424.632</v>
      </c>
      <c r="D10" s="150">
        <v>13067.27</v>
      </c>
      <c r="E10" s="151">
        <v>3101.8360000000002</v>
      </c>
      <c r="F10" s="150">
        <v>1691.316</v>
      </c>
      <c r="G10" s="149">
        <f t="shared" si="0"/>
        <v>40285.054000000004</v>
      </c>
      <c r="H10" s="153">
        <f t="shared" si="1"/>
        <v>0.8311819261161241</v>
      </c>
      <c r="I10" s="152">
        <v>20777.515000000003</v>
      </c>
      <c r="J10" s="150">
        <v>11726.880999999998</v>
      </c>
      <c r="K10" s="151">
        <v>1360.397</v>
      </c>
      <c r="L10" s="150">
        <v>301.666</v>
      </c>
      <c r="M10" s="149">
        <f t="shared" si="2"/>
        <v>34166.458999999995</v>
      </c>
      <c r="N10" s="155">
        <f t="shared" si="3"/>
        <v>0.17908191773692472</v>
      </c>
      <c r="O10" s="154">
        <v>22424.632</v>
      </c>
      <c r="P10" s="150">
        <v>13067.27</v>
      </c>
      <c r="Q10" s="151">
        <v>3101.8360000000002</v>
      </c>
      <c r="R10" s="150">
        <v>1691.316</v>
      </c>
      <c r="S10" s="149">
        <f t="shared" si="4"/>
        <v>40285.054000000004</v>
      </c>
      <c r="T10" s="153">
        <f t="shared" si="5"/>
        <v>0.8311819261161241</v>
      </c>
      <c r="U10" s="152">
        <v>20777.515000000003</v>
      </c>
      <c r="V10" s="150">
        <v>11726.880999999998</v>
      </c>
      <c r="W10" s="151">
        <v>1360.397</v>
      </c>
      <c r="X10" s="150">
        <v>301.666</v>
      </c>
      <c r="Y10" s="149">
        <f t="shared" si="6"/>
        <v>34166.458999999995</v>
      </c>
      <c r="Z10" s="148">
        <f>IF(ISERROR(S10/Y10-1),"         /0",IF(S10/Y10&gt;5,"  *  ",(S10/Y10-1)))</f>
        <v>0.17908191773692472</v>
      </c>
    </row>
    <row r="11" spans="1:26" ht="21.75" customHeight="1">
      <c r="A11" s="156" t="s">
        <v>147</v>
      </c>
      <c r="B11" s="373" t="s">
        <v>401</v>
      </c>
      <c r="C11" s="154">
        <v>4900.886</v>
      </c>
      <c r="D11" s="150">
        <v>1176.987</v>
      </c>
      <c r="E11" s="151">
        <v>739.46</v>
      </c>
      <c r="F11" s="150">
        <v>161.915</v>
      </c>
      <c r="G11" s="149">
        <f>SUM(C11:F11)</f>
        <v>6979.2480000000005</v>
      </c>
      <c r="H11" s="153">
        <f>G11/$G$9</f>
        <v>0.14399942955226291</v>
      </c>
      <c r="I11" s="152">
        <v>4335.152</v>
      </c>
      <c r="J11" s="150">
        <v>1290.8890000000001</v>
      </c>
      <c r="K11" s="151">
        <v>854.726</v>
      </c>
      <c r="L11" s="150">
        <v>219.942</v>
      </c>
      <c r="M11" s="149">
        <f>SUM(I11:L11)</f>
        <v>6700.709</v>
      </c>
      <c r="N11" s="155">
        <f t="shared" si="3"/>
        <v>0.04156858624960447</v>
      </c>
      <c r="O11" s="154">
        <v>4900.886</v>
      </c>
      <c r="P11" s="150">
        <v>1176.987</v>
      </c>
      <c r="Q11" s="151">
        <v>739.46</v>
      </c>
      <c r="R11" s="150">
        <v>161.915</v>
      </c>
      <c r="S11" s="149">
        <f>SUM(O11:R11)</f>
        <v>6979.2480000000005</v>
      </c>
      <c r="T11" s="153">
        <f>S11/$S$9</f>
        <v>0.14399942955226291</v>
      </c>
      <c r="U11" s="152">
        <v>4335.152</v>
      </c>
      <c r="V11" s="150">
        <v>1290.8890000000001</v>
      </c>
      <c r="W11" s="151">
        <v>854.726</v>
      </c>
      <c r="X11" s="150">
        <v>219.942</v>
      </c>
      <c r="Y11" s="149">
        <f>SUM(U11:X11)</f>
        <v>6700.709</v>
      </c>
      <c r="Z11" s="148">
        <f>IF(ISERROR(S11/Y11-1),"         /0",IF(S11/Y11&gt;5,"  *  ",(S11/Y11-1)))</f>
        <v>0.04156858624960447</v>
      </c>
    </row>
    <row r="12" spans="1:26" ht="21.75" customHeight="1">
      <c r="A12" s="147" t="s">
        <v>148</v>
      </c>
      <c r="B12" s="374" t="s">
        <v>403</v>
      </c>
      <c r="C12" s="145">
        <v>102.423</v>
      </c>
      <c r="D12" s="141">
        <v>516.45</v>
      </c>
      <c r="E12" s="142">
        <v>0</v>
      </c>
      <c r="F12" s="141">
        <v>0</v>
      </c>
      <c r="G12" s="140">
        <f>SUM(C12:F12)</f>
        <v>618.873</v>
      </c>
      <c r="H12" s="144">
        <f>G12/$G$9</f>
        <v>0.012768905613512745</v>
      </c>
      <c r="I12" s="143">
        <v>153.468</v>
      </c>
      <c r="J12" s="141">
        <v>594.367</v>
      </c>
      <c r="K12" s="142">
        <v>0</v>
      </c>
      <c r="L12" s="141">
        <v>0</v>
      </c>
      <c r="M12" s="140">
        <f>SUM(I12:L12)</f>
        <v>747.8349999999999</v>
      </c>
      <c r="N12" s="146">
        <f t="shared" si="3"/>
        <v>-0.1724471307173372</v>
      </c>
      <c r="O12" s="145">
        <v>102.423</v>
      </c>
      <c r="P12" s="141">
        <v>516.45</v>
      </c>
      <c r="Q12" s="142">
        <v>0</v>
      </c>
      <c r="R12" s="141">
        <v>0</v>
      </c>
      <c r="S12" s="140">
        <f>SUM(O12:R12)</f>
        <v>618.873</v>
      </c>
      <c r="T12" s="144">
        <f>S12/$S$9</f>
        <v>0.012768905613512745</v>
      </c>
      <c r="U12" s="143">
        <v>153.468</v>
      </c>
      <c r="V12" s="141">
        <v>594.367</v>
      </c>
      <c r="W12" s="142">
        <v>0</v>
      </c>
      <c r="X12" s="141">
        <v>0</v>
      </c>
      <c r="Y12" s="140">
        <f>SUM(U12:X12)</f>
        <v>747.8349999999999</v>
      </c>
      <c r="Z12" s="139">
        <f>IF(ISERROR(S12/Y12-1),"         /0",IF(S12/Y12&gt;5,"  *  ",(S12/Y12-1)))</f>
        <v>-0.1724471307173372</v>
      </c>
    </row>
    <row r="13" spans="1:26" ht="21.75" customHeight="1">
      <c r="A13" s="156" t="s">
        <v>150</v>
      </c>
      <c r="B13" s="373" t="s">
        <v>404</v>
      </c>
      <c r="C13" s="154">
        <v>32.547000000000004</v>
      </c>
      <c r="D13" s="150">
        <v>429.048</v>
      </c>
      <c r="E13" s="151">
        <v>0</v>
      </c>
      <c r="F13" s="150">
        <v>0</v>
      </c>
      <c r="G13" s="149">
        <f>SUM(C13:F13)</f>
        <v>461.595</v>
      </c>
      <c r="H13" s="153">
        <f>G13/$G$9</f>
        <v>0.009523865133346285</v>
      </c>
      <c r="I13" s="152">
        <v>114.982</v>
      </c>
      <c r="J13" s="150">
        <v>552.3290000000001</v>
      </c>
      <c r="K13" s="151">
        <v>0</v>
      </c>
      <c r="L13" s="150">
        <v>0</v>
      </c>
      <c r="M13" s="149">
        <f>SUM(I13:L13)</f>
        <v>667.311</v>
      </c>
      <c r="N13" s="155">
        <f t="shared" si="3"/>
        <v>-0.3082760511965186</v>
      </c>
      <c r="O13" s="154">
        <v>32.547000000000004</v>
      </c>
      <c r="P13" s="150">
        <v>429.048</v>
      </c>
      <c r="Q13" s="151">
        <v>0</v>
      </c>
      <c r="R13" s="150">
        <v>0</v>
      </c>
      <c r="S13" s="149">
        <f>SUM(O13:R13)</f>
        <v>461.595</v>
      </c>
      <c r="T13" s="153">
        <f>S13/$S$9</f>
        <v>0.009523865133346285</v>
      </c>
      <c r="U13" s="152">
        <v>114.982</v>
      </c>
      <c r="V13" s="150">
        <v>552.3290000000001</v>
      </c>
      <c r="W13" s="151">
        <v>0</v>
      </c>
      <c r="X13" s="150">
        <v>0</v>
      </c>
      <c r="Y13" s="149">
        <f>SUM(U13:X13)</f>
        <v>667.311</v>
      </c>
      <c r="Z13" s="148">
        <f>IF(ISERROR(S13/Y13-1),"         /0",IF(S13/Y13&gt;5,"  *  ",(S13/Y13-1)))</f>
        <v>-0.3082760511965186</v>
      </c>
    </row>
    <row r="14" spans="1:26" ht="21.75" customHeight="1" thickBot="1">
      <c r="A14" s="138" t="s">
        <v>56</v>
      </c>
      <c r="B14" s="375"/>
      <c r="C14" s="136">
        <v>27.503</v>
      </c>
      <c r="D14" s="132">
        <v>18.572</v>
      </c>
      <c r="E14" s="133">
        <v>68.247</v>
      </c>
      <c r="F14" s="132">
        <v>8.099999999999998</v>
      </c>
      <c r="G14" s="131">
        <f t="shared" si="0"/>
        <v>122.422</v>
      </c>
      <c r="H14" s="135">
        <f t="shared" si="1"/>
        <v>0.002525873584753992</v>
      </c>
      <c r="I14" s="134">
        <v>15.102</v>
      </c>
      <c r="J14" s="132">
        <v>25.165999999999997</v>
      </c>
      <c r="K14" s="133">
        <v>43.834999999999994</v>
      </c>
      <c r="L14" s="132">
        <v>23.730000000000004</v>
      </c>
      <c r="M14" s="131">
        <f t="shared" si="2"/>
        <v>107.833</v>
      </c>
      <c r="N14" s="137">
        <f t="shared" si="3"/>
        <v>0.1352925356801722</v>
      </c>
      <c r="O14" s="136">
        <v>27.503</v>
      </c>
      <c r="P14" s="132">
        <v>18.572</v>
      </c>
      <c r="Q14" s="133">
        <v>68.247</v>
      </c>
      <c r="R14" s="132">
        <v>8.099999999999998</v>
      </c>
      <c r="S14" s="131">
        <f t="shared" si="4"/>
        <v>122.422</v>
      </c>
      <c r="T14" s="135">
        <f t="shared" si="5"/>
        <v>0.002525873584753992</v>
      </c>
      <c r="U14" s="134">
        <v>15.102</v>
      </c>
      <c r="V14" s="132">
        <v>25.165999999999997</v>
      </c>
      <c r="W14" s="133">
        <v>43.834999999999994</v>
      </c>
      <c r="X14" s="132">
        <v>23.730000000000004</v>
      </c>
      <c r="Y14" s="131">
        <f t="shared" si="6"/>
        <v>107.833</v>
      </c>
      <c r="Z14" s="130">
        <f>IF(ISERROR(S14/Y14-1),"         /0",IF(S14/Y14&gt;5,"  *  ",(S14/Y14-1)))</f>
        <v>0.1352925356801722</v>
      </c>
    </row>
    <row r="15" spans="1:2" ht="15.75" thickTop="1">
      <c r="A15" s="129" t="s">
        <v>43</v>
      </c>
      <c r="B15" s="129"/>
    </row>
    <row r="16" spans="1:2" ht="15">
      <c r="A16" s="129" t="s">
        <v>447</v>
      </c>
      <c r="B16" s="129"/>
    </row>
    <row r="17" spans="1:3" ht="15">
      <c r="A17" s="376" t="s">
        <v>125</v>
      </c>
      <c r="B17" s="377"/>
      <c r="C17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A1" sqref="A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8" t="s">
        <v>28</v>
      </c>
      <c r="O1" s="508"/>
    </row>
    <row r="2" ht="5.25" customHeight="1"/>
    <row r="3" ht="4.5" customHeight="1" thickBot="1"/>
    <row r="4" spans="1:15" ht="13.5" customHeight="1" thickTop="1">
      <c r="A4" s="517" t="s">
        <v>27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33" t="s">
        <v>25</v>
      </c>
      <c r="G7" s="534"/>
      <c r="H7" s="534"/>
      <c r="I7" s="534"/>
      <c r="J7" s="534"/>
      <c r="K7" s="534"/>
      <c r="L7" s="534"/>
      <c r="M7" s="534"/>
      <c r="N7" s="534"/>
      <c r="O7" s="512" t="s">
        <v>24</v>
      </c>
    </row>
    <row r="8" spans="1:15" ht="3.75" customHeight="1" thickBot="1">
      <c r="A8" s="82"/>
      <c r="B8" s="81"/>
      <c r="C8" s="80"/>
      <c r="D8" s="79"/>
      <c r="E8" s="78"/>
      <c r="F8" s="535"/>
      <c r="G8" s="536"/>
      <c r="H8" s="536"/>
      <c r="I8" s="536"/>
      <c r="J8" s="536"/>
      <c r="K8" s="536"/>
      <c r="L8" s="536"/>
      <c r="M8" s="536"/>
      <c r="N8" s="536"/>
      <c r="O8" s="513"/>
    </row>
    <row r="9" spans="1:15" ht="21.75" customHeight="1" thickBot="1" thickTop="1">
      <c r="A9" s="527" t="s">
        <v>23</v>
      </c>
      <c r="B9" s="528"/>
      <c r="C9" s="529" t="s">
        <v>22</v>
      </c>
      <c r="D9" s="531" t="s">
        <v>21</v>
      </c>
      <c r="E9" s="515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13"/>
    </row>
    <row r="10" spans="1:15" s="71" customFormat="1" ht="18.75" customHeight="1" thickBot="1">
      <c r="A10" s="77"/>
      <c r="B10" s="76"/>
      <c r="C10" s="530"/>
      <c r="D10" s="532"/>
      <c r="E10" s="516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4" t="s">
        <v>18</v>
      </c>
      <c r="N10" s="75" t="s">
        <v>17</v>
      </c>
      <c r="O10" s="514"/>
    </row>
    <row r="11" spans="1:15" s="69" customFormat="1" ht="18.75" customHeight="1" thickTop="1">
      <c r="A11" s="523">
        <v>2012</v>
      </c>
      <c r="B11" s="62" t="s">
        <v>7</v>
      </c>
      <c r="C11" s="447">
        <v>1273710</v>
      </c>
      <c r="D11" s="448">
        <v>80856</v>
      </c>
      <c r="E11" s="392">
        <f aca="true" t="shared" si="0" ref="E11:E24">D11+C11</f>
        <v>1354566</v>
      </c>
      <c r="F11" s="447">
        <v>349961</v>
      </c>
      <c r="G11" s="449">
        <v>327280</v>
      </c>
      <c r="H11" s="450">
        <f aca="true" t="shared" si="1" ref="H11:H22">G11+F11</f>
        <v>677241</v>
      </c>
      <c r="I11" s="451">
        <v>2744</v>
      </c>
      <c r="J11" s="452">
        <v>2474</v>
      </c>
      <c r="K11" s="453">
        <f aca="true" t="shared" si="2" ref="K11:K22">J11+I11</f>
        <v>5218</v>
      </c>
      <c r="L11" s="454">
        <f aca="true" t="shared" si="3" ref="L11:L24">I11+F11</f>
        <v>352705</v>
      </c>
      <c r="M11" s="455">
        <f aca="true" t="shared" si="4" ref="M11:M24">J11+G11</f>
        <v>329754</v>
      </c>
      <c r="N11" s="428">
        <f aca="true" t="shared" si="5" ref="N11:N24">K11+H11</f>
        <v>682459</v>
      </c>
      <c r="O11" s="70">
        <f aca="true" t="shared" si="6" ref="O11:O24">N11+E11</f>
        <v>2037025</v>
      </c>
    </row>
    <row r="12" spans="1:15" ht="18.75" customHeight="1">
      <c r="A12" s="524"/>
      <c r="B12" s="62" t="s">
        <v>6</v>
      </c>
      <c r="C12" s="52">
        <v>1131090</v>
      </c>
      <c r="D12" s="61">
        <v>65966</v>
      </c>
      <c r="E12" s="393">
        <f t="shared" si="0"/>
        <v>1197056</v>
      </c>
      <c r="F12" s="52">
        <v>269769</v>
      </c>
      <c r="G12" s="50">
        <v>250481</v>
      </c>
      <c r="H12" s="56">
        <f t="shared" si="1"/>
        <v>520250</v>
      </c>
      <c r="I12" s="59">
        <v>3500</v>
      </c>
      <c r="J12" s="58">
        <v>3118</v>
      </c>
      <c r="K12" s="57">
        <f t="shared" si="2"/>
        <v>6618</v>
      </c>
      <c r="L12" s="369">
        <f t="shared" si="3"/>
        <v>273269</v>
      </c>
      <c r="M12" s="415">
        <f t="shared" si="4"/>
        <v>253599</v>
      </c>
      <c r="N12" s="429">
        <f t="shared" si="5"/>
        <v>526868</v>
      </c>
      <c r="O12" s="55">
        <f t="shared" si="6"/>
        <v>1723924</v>
      </c>
    </row>
    <row r="13" spans="1:15" ht="18.75" customHeight="1">
      <c r="A13" s="524"/>
      <c r="B13" s="62" t="s">
        <v>5</v>
      </c>
      <c r="C13" s="52">
        <v>1204467</v>
      </c>
      <c r="D13" s="61">
        <v>63283</v>
      </c>
      <c r="E13" s="393">
        <f t="shared" si="0"/>
        <v>1267750</v>
      </c>
      <c r="F13" s="52">
        <v>314816</v>
      </c>
      <c r="G13" s="50">
        <v>274855</v>
      </c>
      <c r="H13" s="56">
        <f t="shared" si="1"/>
        <v>589671</v>
      </c>
      <c r="I13" s="369">
        <v>4317</v>
      </c>
      <c r="J13" s="58">
        <v>3049</v>
      </c>
      <c r="K13" s="57">
        <f t="shared" si="2"/>
        <v>7366</v>
      </c>
      <c r="L13" s="369">
        <f t="shared" si="3"/>
        <v>319133</v>
      </c>
      <c r="M13" s="415">
        <f t="shared" si="4"/>
        <v>277904</v>
      </c>
      <c r="N13" s="429">
        <f t="shared" si="5"/>
        <v>597037</v>
      </c>
      <c r="O13" s="55">
        <f t="shared" si="6"/>
        <v>1864787</v>
      </c>
    </row>
    <row r="14" spans="1:15" ht="18.75" customHeight="1">
      <c r="A14" s="524"/>
      <c r="B14" s="62" t="s">
        <v>16</v>
      </c>
      <c r="C14" s="52">
        <v>1105993</v>
      </c>
      <c r="D14" s="61">
        <v>62543</v>
      </c>
      <c r="E14" s="393">
        <f t="shared" si="0"/>
        <v>1168536</v>
      </c>
      <c r="F14" s="52">
        <v>289709</v>
      </c>
      <c r="G14" s="50">
        <v>282325</v>
      </c>
      <c r="H14" s="56">
        <f t="shared" si="1"/>
        <v>572034</v>
      </c>
      <c r="I14" s="59">
        <v>1866</v>
      </c>
      <c r="J14" s="58">
        <v>2401</v>
      </c>
      <c r="K14" s="57">
        <f t="shared" si="2"/>
        <v>4267</v>
      </c>
      <c r="L14" s="369">
        <f t="shared" si="3"/>
        <v>291575</v>
      </c>
      <c r="M14" s="415">
        <f t="shared" si="4"/>
        <v>284726</v>
      </c>
      <c r="N14" s="429">
        <f t="shared" si="5"/>
        <v>576301</v>
      </c>
      <c r="O14" s="55">
        <f t="shared" si="6"/>
        <v>1744837</v>
      </c>
    </row>
    <row r="15" spans="1:15" s="69" customFormat="1" ht="18.75" customHeight="1">
      <c r="A15" s="524"/>
      <c r="B15" s="62" t="s">
        <v>15</v>
      </c>
      <c r="C15" s="52">
        <v>1190981</v>
      </c>
      <c r="D15" s="61">
        <v>59833</v>
      </c>
      <c r="E15" s="393">
        <f t="shared" si="0"/>
        <v>1250814</v>
      </c>
      <c r="F15" s="52">
        <v>289917</v>
      </c>
      <c r="G15" s="50">
        <v>288093</v>
      </c>
      <c r="H15" s="56">
        <f t="shared" si="1"/>
        <v>578010</v>
      </c>
      <c r="I15" s="59">
        <v>881</v>
      </c>
      <c r="J15" s="58">
        <v>576</v>
      </c>
      <c r="K15" s="57">
        <f t="shared" si="2"/>
        <v>1457</v>
      </c>
      <c r="L15" s="369">
        <f t="shared" si="3"/>
        <v>290798</v>
      </c>
      <c r="M15" s="415">
        <f t="shared" si="4"/>
        <v>288669</v>
      </c>
      <c r="N15" s="429">
        <f t="shared" si="5"/>
        <v>579467</v>
      </c>
      <c r="O15" s="55">
        <f t="shared" si="6"/>
        <v>1830281</v>
      </c>
    </row>
    <row r="16" spans="1:15" s="389" customFormat="1" ht="18.75" customHeight="1">
      <c r="A16" s="524"/>
      <c r="B16" s="68" t="s">
        <v>14</v>
      </c>
      <c r="C16" s="52">
        <v>1332428</v>
      </c>
      <c r="D16" s="61">
        <v>77103</v>
      </c>
      <c r="E16" s="393">
        <f t="shared" si="0"/>
        <v>1409531</v>
      </c>
      <c r="F16" s="52">
        <v>350391</v>
      </c>
      <c r="G16" s="50">
        <v>324001</v>
      </c>
      <c r="H16" s="56">
        <f t="shared" si="1"/>
        <v>674392</v>
      </c>
      <c r="I16" s="59">
        <v>3050</v>
      </c>
      <c r="J16" s="58">
        <v>2006</v>
      </c>
      <c r="K16" s="57">
        <f t="shared" si="2"/>
        <v>5056</v>
      </c>
      <c r="L16" s="369">
        <f t="shared" si="3"/>
        <v>353441</v>
      </c>
      <c r="M16" s="415">
        <f t="shared" si="4"/>
        <v>326007</v>
      </c>
      <c r="N16" s="429">
        <f t="shared" si="5"/>
        <v>679448</v>
      </c>
      <c r="O16" s="55">
        <f t="shared" si="6"/>
        <v>2088979</v>
      </c>
    </row>
    <row r="17" spans="1:15" s="402" customFormat="1" ht="18.75" customHeight="1">
      <c r="A17" s="524"/>
      <c r="B17" s="62" t="s">
        <v>13</v>
      </c>
      <c r="C17" s="52">
        <v>1460796</v>
      </c>
      <c r="D17" s="61">
        <v>70856</v>
      </c>
      <c r="E17" s="393">
        <f t="shared" si="0"/>
        <v>1531652</v>
      </c>
      <c r="F17" s="52">
        <v>341994</v>
      </c>
      <c r="G17" s="50">
        <v>390404</v>
      </c>
      <c r="H17" s="56">
        <f t="shared" si="1"/>
        <v>732398</v>
      </c>
      <c r="I17" s="59">
        <v>2822</v>
      </c>
      <c r="J17" s="58">
        <v>3505</v>
      </c>
      <c r="K17" s="57">
        <f t="shared" si="2"/>
        <v>6327</v>
      </c>
      <c r="L17" s="369">
        <f t="shared" si="3"/>
        <v>344816</v>
      </c>
      <c r="M17" s="415">
        <f t="shared" si="4"/>
        <v>393909</v>
      </c>
      <c r="N17" s="429">
        <f t="shared" si="5"/>
        <v>738725</v>
      </c>
      <c r="O17" s="55">
        <f t="shared" si="6"/>
        <v>2270377</v>
      </c>
    </row>
    <row r="18" spans="1:15" s="413" customFormat="1" ht="18.75" customHeight="1">
      <c r="A18" s="524"/>
      <c r="B18" s="62" t="s">
        <v>12</v>
      </c>
      <c r="C18" s="52">
        <v>1482508</v>
      </c>
      <c r="D18" s="61">
        <v>72721</v>
      </c>
      <c r="E18" s="393">
        <f t="shared" si="0"/>
        <v>1555229</v>
      </c>
      <c r="F18" s="52">
        <v>363478</v>
      </c>
      <c r="G18" s="50">
        <v>345237</v>
      </c>
      <c r="H18" s="56">
        <f t="shared" si="1"/>
        <v>708715</v>
      </c>
      <c r="I18" s="59">
        <v>848</v>
      </c>
      <c r="J18" s="58">
        <v>1040</v>
      </c>
      <c r="K18" s="57">
        <f t="shared" si="2"/>
        <v>1888</v>
      </c>
      <c r="L18" s="369">
        <f t="shared" si="3"/>
        <v>364326</v>
      </c>
      <c r="M18" s="415">
        <f t="shared" si="4"/>
        <v>346277</v>
      </c>
      <c r="N18" s="429">
        <f t="shared" si="5"/>
        <v>710603</v>
      </c>
      <c r="O18" s="55">
        <f t="shared" si="6"/>
        <v>2265832</v>
      </c>
    </row>
    <row r="19" spans="1:15" ht="18.75" customHeight="1">
      <c r="A19" s="524"/>
      <c r="B19" s="62" t="s">
        <v>11</v>
      </c>
      <c r="C19" s="52">
        <v>1389091</v>
      </c>
      <c r="D19" s="61">
        <v>66605</v>
      </c>
      <c r="E19" s="393">
        <f t="shared" si="0"/>
        <v>1455696</v>
      </c>
      <c r="F19" s="52">
        <v>325831</v>
      </c>
      <c r="G19" s="50">
        <v>299764</v>
      </c>
      <c r="H19" s="56">
        <f t="shared" si="1"/>
        <v>625595</v>
      </c>
      <c r="I19" s="59">
        <v>1457</v>
      </c>
      <c r="J19" s="58">
        <v>1247</v>
      </c>
      <c r="K19" s="57">
        <f t="shared" si="2"/>
        <v>2704</v>
      </c>
      <c r="L19" s="369">
        <f t="shared" si="3"/>
        <v>327288</v>
      </c>
      <c r="M19" s="415">
        <f t="shared" si="4"/>
        <v>301011</v>
      </c>
      <c r="N19" s="429">
        <f t="shared" si="5"/>
        <v>628299</v>
      </c>
      <c r="O19" s="55">
        <f t="shared" si="6"/>
        <v>2083995</v>
      </c>
    </row>
    <row r="20" spans="1:15" s="422" customFormat="1" ht="18.75" customHeight="1">
      <c r="A20" s="525"/>
      <c r="B20" s="62" t="s">
        <v>10</v>
      </c>
      <c r="C20" s="52">
        <v>1482429</v>
      </c>
      <c r="D20" s="61">
        <v>70718</v>
      </c>
      <c r="E20" s="393">
        <f t="shared" si="0"/>
        <v>1553147</v>
      </c>
      <c r="F20" s="52">
        <v>318043</v>
      </c>
      <c r="G20" s="50">
        <v>330555</v>
      </c>
      <c r="H20" s="56">
        <f t="shared" si="1"/>
        <v>648598</v>
      </c>
      <c r="I20" s="59">
        <v>2939</v>
      </c>
      <c r="J20" s="58">
        <v>3132</v>
      </c>
      <c r="K20" s="57">
        <f t="shared" si="2"/>
        <v>6071</v>
      </c>
      <c r="L20" s="369">
        <f t="shared" si="3"/>
        <v>320982</v>
      </c>
      <c r="M20" s="415">
        <f t="shared" si="4"/>
        <v>333687</v>
      </c>
      <c r="N20" s="429">
        <f t="shared" si="5"/>
        <v>654669</v>
      </c>
      <c r="O20" s="55">
        <f t="shared" si="6"/>
        <v>2207816</v>
      </c>
    </row>
    <row r="21" spans="1:15" s="54" customFormat="1" ht="18.75" customHeight="1">
      <c r="A21" s="524"/>
      <c r="B21" s="62" t="s">
        <v>9</v>
      </c>
      <c r="C21" s="52">
        <v>1495855</v>
      </c>
      <c r="D21" s="61">
        <v>69880</v>
      </c>
      <c r="E21" s="393">
        <f t="shared" si="0"/>
        <v>1565735</v>
      </c>
      <c r="F21" s="52">
        <v>316862</v>
      </c>
      <c r="G21" s="50">
        <v>326911</v>
      </c>
      <c r="H21" s="56">
        <f t="shared" si="1"/>
        <v>643773</v>
      </c>
      <c r="I21" s="59">
        <v>3860</v>
      </c>
      <c r="J21" s="58">
        <v>3638</v>
      </c>
      <c r="K21" s="57">
        <f t="shared" si="2"/>
        <v>7498</v>
      </c>
      <c r="L21" s="369">
        <f t="shared" si="3"/>
        <v>320722</v>
      </c>
      <c r="M21" s="415">
        <f t="shared" si="4"/>
        <v>330549</v>
      </c>
      <c r="N21" s="429">
        <f t="shared" si="5"/>
        <v>651271</v>
      </c>
      <c r="O21" s="55">
        <f t="shared" si="6"/>
        <v>2217006</v>
      </c>
    </row>
    <row r="22" spans="1:15" ht="18.75" customHeight="1" thickBot="1">
      <c r="A22" s="526"/>
      <c r="B22" s="62" t="s">
        <v>8</v>
      </c>
      <c r="C22" s="52">
        <v>1554769</v>
      </c>
      <c r="D22" s="61">
        <v>78912</v>
      </c>
      <c r="E22" s="393">
        <f t="shared" si="0"/>
        <v>1633681</v>
      </c>
      <c r="F22" s="52">
        <v>350928</v>
      </c>
      <c r="G22" s="50">
        <v>395892</v>
      </c>
      <c r="H22" s="56">
        <f t="shared" si="1"/>
        <v>746820</v>
      </c>
      <c r="I22" s="59">
        <v>4247</v>
      </c>
      <c r="J22" s="58">
        <v>3759</v>
      </c>
      <c r="K22" s="57">
        <f t="shared" si="2"/>
        <v>8006</v>
      </c>
      <c r="L22" s="369">
        <f t="shared" si="3"/>
        <v>355175</v>
      </c>
      <c r="M22" s="415">
        <f t="shared" si="4"/>
        <v>399651</v>
      </c>
      <c r="N22" s="429">
        <f t="shared" si="5"/>
        <v>754826</v>
      </c>
      <c r="O22" s="55">
        <f t="shared" si="6"/>
        <v>2388507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4"/>
        <v>0</v>
      </c>
      <c r="N23" s="430">
        <f t="shared" si="5"/>
        <v>0</v>
      </c>
      <c r="O23" s="36">
        <f t="shared" si="6"/>
        <v>0</v>
      </c>
    </row>
    <row r="24" spans="1:15" ht="19.5" customHeight="1" thickBot="1">
      <c r="A24" s="63">
        <v>2013</v>
      </c>
      <c r="B24" s="90" t="s">
        <v>7</v>
      </c>
      <c r="C24" s="52">
        <v>1541080</v>
      </c>
      <c r="D24" s="61">
        <v>74138</v>
      </c>
      <c r="E24" s="393">
        <f t="shared" si="0"/>
        <v>1615218</v>
      </c>
      <c r="F24" s="60">
        <v>385032</v>
      </c>
      <c r="G24" s="50">
        <v>376028</v>
      </c>
      <c r="H24" s="56">
        <f>G24+F24</f>
        <v>761060</v>
      </c>
      <c r="I24" s="59">
        <v>6241</v>
      </c>
      <c r="J24" s="58">
        <v>6760</v>
      </c>
      <c r="K24" s="57">
        <f>J24+I24</f>
        <v>13001</v>
      </c>
      <c r="L24" s="369">
        <f t="shared" si="3"/>
        <v>391273</v>
      </c>
      <c r="M24" s="415">
        <f t="shared" si="4"/>
        <v>382788</v>
      </c>
      <c r="N24" s="429">
        <f t="shared" si="5"/>
        <v>774061</v>
      </c>
      <c r="O24" s="55">
        <f t="shared" si="6"/>
        <v>2389279</v>
      </c>
    </row>
    <row r="25" spans="1:15" ht="18" customHeight="1">
      <c r="A25" s="53" t="s">
        <v>4</v>
      </c>
      <c r="B25" s="41"/>
      <c r="C25" s="40"/>
      <c r="D25" s="39"/>
      <c r="E25" s="395"/>
      <c r="F25" s="40"/>
      <c r="G25" s="39"/>
      <c r="H25" s="38"/>
      <c r="I25" s="40"/>
      <c r="J25" s="39"/>
      <c r="K25" s="38"/>
      <c r="L25" s="89"/>
      <c r="M25" s="416"/>
      <c r="N25" s="430"/>
      <c r="O25" s="36"/>
    </row>
    <row r="26" spans="1:15" ht="18" customHeight="1">
      <c r="A26" s="35" t="s">
        <v>195</v>
      </c>
      <c r="B26" s="48"/>
      <c r="C26" s="52">
        <f>SUM(C11:C11)</f>
        <v>1273710</v>
      </c>
      <c r="D26" s="50">
        <f aca="true" t="shared" si="7" ref="D26:O26">SUM(D11:D11)</f>
        <v>80856</v>
      </c>
      <c r="E26" s="396">
        <f t="shared" si="7"/>
        <v>1354566</v>
      </c>
      <c r="F26" s="52">
        <f t="shared" si="7"/>
        <v>349961</v>
      </c>
      <c r="G26" s="50">
        <f t="shared" si="7"/>
        <v>327280</v>
      </c>
      <c r="H26" s="51">
        <f t="shared" si="7"/>
        <v>677241</v>
      </c>
      <c r="I26" s="52">
        <f t="shared" si="7"/>
        <v>2744</v>
      </c>
      <c r="J26" s="50">
        <f t="shared" si="7"/>
        <v>2474</v>
      </c>
      <c r="K26" s="51">
        <f t="shared" si="7"/>
        <v>5218</v>
      </c>
      <c r="L26" s="52">
        <f t="shared" si="7"/>
        <v>352705</v>
      </c>
      <c r="M26" s="417">
        <f t="shared" si="7"/>
        <v>329754</v>
      </c>
      <c r="N26" s="431">
        <f t="shared" si="7"/>
        <v>682459</v>
      </c>
      <c r="O26" s="49">
        <f t="shared" si="7"/>
        <v>2037025</v>
      </c>
    </row>
    <row r="27" spans="1:15" ht="18" customHeight="1" thickBot="1">
      <c r="A27" s="35" t="s">
        <v>196</v>
      </c>
      <c r="B27" s="48"/>
      <c r="C27" s="47">
        <f>SUM(C24:C24)</f>
        <v>1541080</v>
      </c>
      <c r="D27" s="44">
        <f aca="true" t="shared" si="8" ref="D27:O27">SUM(D24:D24)</f>
        <v>74138</v>
      </c>
      <c r="E27" s="397">
        <f t="shared" si="8"/>
        <v>1615218</v>
      </c>
      <c r="F27" s="46">
        <f t="shared" si="8"/>
        <v>385032</v>
      </c>
      <c r="G27" s="44">
        <f t="shared" si="8"/>
        <v>376028</v>
      </c>
      <c r="H27" s="45">
        <f t="shared" si="8"/>
        <v>761060</v>
      </c>
      <c r="I27" s="46">
        <f t="shared" si="8"/>
        <v>6241</v>
      </c>
      <c r="J27" s="44">
        <f t="shared" si="8"/>
        <v>6760</v>
      </c>
      <c r="K27" s="45">
        <f t="shared" si="8"/>
        <v>13001</v>
      </c>
      <c r="L27" s="46">
        <f t="shared" si="8"/>
        <v>391273</v>
      </c>
      <c r="M27" s="418">
        <f t="shared" si="8"/>
        <v>382788</v>
      </c>
      <c r="N27" s="432">
        <f t="shared" si="8"/>
        <v>774061</v>
      </c>
      <c r="O27" s="43">
        <f t="shared" si="8"/>
        <v>2389279</v>
      </c>
    </row>
    <row r="28" spans="1:15" ht="16.5" customHeight="1">
      <c r="A28" s="42" t="s">
        <v>3</v>
      </c>
      <c r="B28" s="41"/>
      <c r="C28" s="40"/>
      <c r="D28" s="39"/>
      <c r="E28" s="398"/>
      <c r="F28" s="40"/>
      <c r="G28" s="39"/>
      <c r="H28" s="37"/>
      <c r="I28" s="40"/>
      <c r="J28" s="39"/>
      <c r="K28" s="38"/>
      <c r="L28" s="89"/>
      <c r="M28" s="416"/>
      <c r="N28" s="433"/>
      <c r="O28" s="36"/>
    </row>
    <row r="29" spans="1:15" ht="16.5" customHeight="1">
      <c r="A29" s="35" t="s">
        <v>197</v>
      </c>
      <c r="B29" s="34"/>
      <c r="C29" s="456">
        <f>(C24/C11-1)*100</f>
        <v>20.99143447095493</v>
      </c>
      <c r="D29" s="457">
        <f aca="true" t="shared" si="9" ref="D29:O29">(D24/D11-1)*100</f>
        <v>-8.308598001385182</v>
      </c>
      <c r="E29" s="458">
        <f t="shared" si="9"/>
        <v>19.242473234969726</v>
      </c>
      <c r="F29" s="456">
        <f t="shared" si="9"/>
        <v>10.021402384837174</v>
      </c>
      <c r="G29" s="459">
        <f t="shared" si="9"/>
        <v>14.894891224639451</v>
      </c>
      <c r="H29" s="460">
        <f t="shared" si="9"/>
        <v>12.376539518428453</v>
      </c>
      <c r="I29" s="461">
        <f t="shared" si="9"/>
        <v>127.44169096209914</v>
      </c>
      <c r="J29" s="457">
        <f t="shared" si="9"/>
        <v>173.24171382376718</v>
      </c>
      <c r="K29" s="462">
        <f t="shared" si="9"/>
        <v>149.1567650440782</v>
      </c>
      <c r="L29" s="461">
        <f t="shared" si="9"/>
        <v>10.934917282147971</v>
      </c>
      <c r="M29" s="463">
        <f t="shared" si="9"/>
        <v>16.08289816044688</v>
      </c>
      <c r="N29" s="464">
        <f t="shared" si="9"/>
        <v>13.422344785547558</v>
      </c>
      <c r="O29" s="465">
        <f t="shared" si="9"/>
        <v>17.292571274284807</v>
      </c>
    </row>
    <row r="30" spans="1:15" ht="7.5" customHeight="1" thickBot="1">
      <c r="A30" s="33"/>
      <c r="B30" s="32"/>
      <c r="C30" s="31"/>
      <c r="D30" s="30"/>
      <c r="E30" s="399"/>
      <c r="F30" s="29"/>
      <c r="G30" s="27"/>
      <c r="H30" s="26"/>
      <c r="I30" s="29"/>
      <c r="J30" s="27"/>
      <c r="K30" s="28"/>
      <c r="L30" s="29"/>
      <c r="M30" s="419"/>
      <c r="N30" s="434"/>
      <c r="O30" s="25"/>
    </row>
    <row r="31" spans="1:15" ht="16.5" customHeight="1">
      <c r="A31" s="24" t="s">
        <v>2</v>
      </c>
      <c r="B31" s="23"/>
      <c r="C31" s="22"/>
      <c r="D31" s="21"/>
      <c r="E31" s="400"/>
      <c r="F31" s="20"/>
      <c r="G31" s="18"/>
      <c r="H31" s="17"/>
      <c r="I31" s="20"/>
      <c r="J31" s="18"/>
      <c r="K31" s="19"/>
      <c r="L31" s="20"/>
      <c r="M31" s="420"/>
      <c r="N31" s="435"/>
      <c r="O31" s="16"/>
    </row>
    <row r="32" spans="1:15" ht="16.5" customHeight="1" thickBot="1">
      <c r="A32" s="444" t="s">
        <v>198</v>
      </c>
      <c r="B32" s="15"/>
      <c r="C32" s="14">
        <f aca="true" t="shared" si="10" ref="C32:O32">(C27/C26-1)*100</f>
        <v>20.99143447095493</v>
      </c>
      <c r="D32" s="10">
        <f t="shared" si="10"/>
        <v>-8.308598001385182</v>
      </c>
      <c r="E32" s="401">
        <f t="shared" si="10"/>
        <v>19.242473234969726</v>
      </c>
      <c r="F32" s="14">
        <f t="shared" si="10"/>
        <v>10.021402384837174</v>
      </c>
      <c r="G32" s="13">
        <f t="shared" si="10"/>
        <v>14.894891224639451</v>
      </c>
      <c r="H32" s="9">
        <f t="shared" si="10"/>
        <v>12.376539518428453</v>
      </c>
      <c r="I32" s="12">
        <f t="shared" si="10"/>
        <v>127.44169096209914</v>
      </c>
      <c r="J32" s="10">
        <f t="shared" si="10"/>
        <v>173.24171382376718</v>
      </c>
      <c r="K32" s="11">
        <f t="shared" si="10"/>
        <v>149.1567650440782</v>
      </c>
      <c r="L32" s="12">
        <f t="shared" si="10"/>
        <v>10.934917282147971</v>
      </c>
      <c r="M32" s="421">
        <f t="shared" si="10"/>
        <v>16.08289816044688</v>
      </c>
      <c r="N32" s="436">
        <f t="shared" si="10"/>
        <v>13.422344785547558</v>
      </c>
      <c r="O32" s="8">
        <f t="shared" si="10"/>
        <v>17.292571274284807</v>
      </c>
    </row>
    <row r="33" spans="1:14" s="5" customFormat="1" ht="17.25" customHeight="1" thickTop="1">
      <c r="A33" s="88" t="s">
        <v>1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8" t="s">
        <v>0</v>
      </c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5">
      <c r="C65515" s="2" t="e">
        <f>((C65511/C65498)-1)*100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A29:B29 P29:IV29 A32:B32 P32:IV32">
    <cfRule type="cellIs" priority="1" dxfId="91" operator="lessThan" stopIfTrue="1">
      <formula>0</formula>
    </cfRule>
  </conditionalFormatting>
  <conditionalFormatting sqref="C28:O32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7">
      <selection activeCell="F31" sqref="F3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8" t="s">
        <v>28</v>
      </c>
      <c r="O1" s="508"/>
    </row>
    <row r="2" ht="5.25" customHeight="1"/>
    <row r="3" ht="4.5" customHeight="1" thickBot="1"/>
    <row r="4" spans="1:15" ht="13.5" customHeight="1" thickTop="1">
      <c r="A4" s="517" t="s">
        <v>32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9"/>
    </row>
    <row r="5" spans="1:15" ht="12.75" customHeight="1">
      <c r="A5" s="520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2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09" t="s">
        <v>26</v>
      </c>
      <c r="D7" s="510"/>
      <c r="E7" s="511"/>
      <c r="F7" s="533" t="s">
        <v>25</v>
      </c>
      <c r="G7" s="534"/>
      <c r="H7" s="534"/>
      <c r="I7" s="534"/>
      <c r="J7" s="534"/>
      <c r="K7" s="534"/>
      <c r="L7" s="534"/>
      <c r="M7" s="534"/>
      <c r="N7" s="537"/>
      <c r="O7" s="512" t="s">
        <v>24</v>
      </c>
    </row>
    <row r="8" spans="1:15" ht="3.75" customHeight="1" thickBot="1">
      <c r="A8" s="82"/>
      <c r="B8" s="81"/>
      <c r="C8" s="80"/>
      <c r="D8" s="79"/>
      <c r="E8" s="78"/>
      <c r="F8" s="535"/>
      <c r="G8" s="536"/>
      <c r="H8" s="536"/>
      <c r="I8" s="536"/>
      <c r="J8" s="536"/>
      <c r="K8" s="536"/>
      <c r="L8" s="536"/>
      <c r="M8" s="536"/>
      <c r="N8" s="538"/>
      <c r="O8" s="513"/>
    </row>
    <row r="9" spans="1:15" ht="21.75" customHeight="1" thickBot="1" thickTop="1">
      <c r="A9" s="527" t="s">
        <v>23</v>
      </c>
      <c r="B9" s="528"/>
      <c r="C9" s="529" t="s">
        <v>22</v>
      </c>
      <c r="D9" s="531" t="s">
        <v>21</v>
      </c>
      <c r="E9" s="515" t="s">
        <v>17</v>
      </c>
      <c r="F9" s="509" t="s">
        <v>22</v>
      </c>
      <c r="G9" s="510"/>
      <c r="H9" s="510"/>
      <c r="I9" s="509" t="s">
        <v>21</v>
      </c>
      <c r="J9" s="510"/>
      <c r="K9" s="511"/>
      <c r="L9" s="92" t="s">
        <v>20</v>
      </c>
      <c r="M9" s="91"/>
      <c r="N9" s="91"/>
      <c r="O9" s="513"/>
    </row>
    <row r="10" spans="1:15" s="71" customFormat="1" ht="18.75" customHeight="1" thickBot="1">
      <c r="A10" s="77"/>
      <c r="B10" s="76"/>
      <c r="C10" s="530"/>
      <c r="D10" s="532"/>
      <c r="E10" s="516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14" t="s">
        <v>30</v>
      </c>
      <c r="N10" s="479" t="s">
        <v>17</v>
      </c>
      <c r="O10" s="514"/>
    </row>
    <row r="11" spans="1:15" s="69" customFormat="1" ht="18.75" customHeight="1" thickTop="1">
      <c r="A11" s="523">
        <v>2012</v>
      </c>
      <c r="B11" s="62" t="s">
        <v>7</v>
      </c>
      <c r="C11" s="447">
        <v>9210.109999999999</v>
      </c>
      <c r="D11" s="448">
        <v>1039.0659999999993</v>
      </c>
      <c r="E11" s="392">
        <f aca="true" t="shared" si="0" ref="E11:E24">D11+C11</f>
        <v>10249.175999999998</v>
      </c>
      <c r="F11" s="447">
        <v>25396.219</v>
      </c>
      <c r="G11" s="449">
        <v>14189.631999999996</v>
      </c>
      <c r="H11" s="450">
        <f aca="true" t="shared" si="1" ref="H11:H22">G11+F11</f>
        <v>39585.850999999995</v>
      </c>
      <c r="I11" s="451">
        <v>2258.958</v>
      </c>
      <c r="J11" s="452">
        <v>545.3380000000001</v>
      </c>
      <c r="K11" s="453">
        <f aca="true" t="shared" si="2" ref="K11:K22">J11+I11</f>
        <v>2804.2960000000003</v>
      </c>
      <c r="L11" s="454">
        <f aca="true" t="shared" si="3" ref="L11:N24">I11+F11</f>
        <v>27655.177</v>
      </c>
      <c r="M11" s="455">
        <f t="shared" si="3"/>
        <v>14734.969999999996</v>
      </c>
      <c r="N11" s="428">
        <f t="shared" si="3"/>
        <v>42390.147</v>
      </c>
      <c r="O11" s="70">
        <f aca="true" t="shared" si="4" ref="O11:O24">N11+E11</f>
        <v>52639.323</v>
      </c>
    </row>
    <row r="12" spans="1:15" ht="18.75" customHeight="1">
      <c r="A12" s="524"/>
      <c r="B12" s="62" t="s">
        <v>6</v>
      </c>
      <c r="C12" s="52">
        <v>9720.685</v>
      </c>
      <c r="D12" s="61">
        <v>1309.3049999999996</v>
      </c>
      <c r="E12" s="393">
        <f t="shared" si="0"/>
        <v>11029.99</v>
      </c>
      <c r="F12" s="52">
        <v>26289.17</v>
      </c>
      <c r="G12" s="50">
        <v>15899.264000000005</v>
      </c>
      <c r="H12" s="56">
        <f t="shared" si="1"/>
        <v>42188.434</v>
      </c>
      <c r="I12" s="59">
        <v>2191.698</v>
      </c>
      <c r="J12" s="58">
        <v>1736.9070000000002</v>
      </c>
      <c r="K12" s="57">
        <f t="shared" si="2"/>
        <v>3928.605</v>
      </c>
      <c r="L12" s="369">
        <f t="shared" si="3"/>
        <v>28480.868</v>
      </c>
      <c r="M12" s="415">
        <f t="shared" si="3"/>
        <v>17636.171000000006</v>
      </c>
      <c r="N12" s="429">
        <f t="shared" si="3"/>
        <v>46117.039000000004</v>
      </c>
      <c r="O12" s="55">
        <f t="shared" si="4"/>
        <v>57147.029</v>
      </c>
    </row>
    <row r="13" spans="1:15" ht="18.75" customHeight="1">
      <c r="A13" s="524"/>
      <c r="B13" s="62" t="s">
        <v>5</v>
      </c>
      <c r="C13" s="52">
        <v>11697.127000000002</v>
      </c>
      <c r="D13" s="61">
        <v>1510.873999999999</v>
      </c>
      <c r="E13" s="393">
        <f t="shared" si="0"/>
        <v>13208.001</v>
      </c>
      <c r="F13" s="52">
        <v>25006.329999999994</v>
      </c>
      <c r="G13" s="50">
        <v>18303.338000000003</v>
      </c>
      <c r="H13" s="56">
        <f t="shared" si="1"/>
        <v>43309.668</v>
      </c>
      <c r="I13" s="369">
        <v>2734.741</v>
      </c>
      <c r="J13" s="58">
        <v>1962.816</v>
      </c>
      <c r="K13" s="57">
        <f t="shared" si="2"/>
        <v>4697.557</v>
      </c>
      <c r="L13" s="369">
        <f t="shared" si="3"/>
        <v>27741.070999999996</v>
      </c>
      <c r="M13" s="415">
        <f t="shared" si="3"/>
        <v>20266.154000000002</v>
      </c>
      <c r="N13" s="429">
        <f t="shared" si="3"/>
        <v>48007.225</v>
      </c>
      <c r="O13" s="55">
        <f t="shared" si="4"/>
        <v>61215.225999999995</v>
      </c>
    </row>
    <row r="14" spans="1:15" ht="18.75" customHeight="1">
      <c r="A14" s="524"/>
      <c r="B14" s="62" t="s">
        <v>16</v>
      </c>
      <c r="C14" s="52">
        <v>9890.865999999996</v>
      </c>
      <c r="D14" s="61">
        <v>1125.8489999999988</v>
      </c>
      <c r="E14" s="393">
        <f t="shared" si="0"/>
        <v>11016.714999999995</v>
      </c>
      <c r="F14" s="52">
        <v>29797.279</v>
      </c>
      <c r="G14" s="50">
        <v>16720.779</v>
      </c>
      <c r="H14" s="56">
        <f t="shared" si="1"/>
        <v>46518.058</v>
      </c>
      <c r="I14" s="59">
        <v>2954.0289999999995</v>
      </c>
      <c r="J14" s="58">
        <v>1660.3850000000002</v>
      </c>
      <c r="K14" s="57">
        <f t="shared" si="2"/>
        <v>4614.414</v>
      </c>
      <c r="L14" s="369">
        <f t="shared" si="3"/>
        <v>32751.307999999997</v>
      </c>
      <c r="M14" s="415">
        <f t="shared" si="3"/>
        <v>18381.163999999997</v>
      </c>
      <c r="N14" s="429">
        <f t="shared" si="3"/>
        <v>51132.471999999994</v>
      </c>
      <c r="O14" s="55">
        <f t="shared" si="4"/>
        <v>62149.18699999999</v>
      </c>
    </row>
    <row r="15" spans="1:15" s="69" customFormat="1" ht="18.75" customHeight="1">
      <c r="A15" s="524"/>
      <c r="B15" s="62" t="s">
        <v>15</v>
      </c>
      <c r="C15" s="52">
        <v>11143.578999999994</v>
      </c>
      <c r="D15" s="61">
        <v>1192.4209999999964</v>
      </c>
      <c r="E15" s="393">
        <f t="shared" si="0"/>
        <v>12335.99999999999</v>
      </c>
      <c r="F15" s="52">
        <v>30724.053999999986</v>
      </c>
      <c r="G15" s="50">
        <v>17723.575999999997</v>
      </c>
      <c r="H15" s="56">
        <f t="shared" si="1"/>
        <v>48447.62999999998</v>
      </c>
      <c r="I15" s="59">
        <v>2706.5860000000002</v>
      </c>
      <c r="J15" s="58">
        <v>1619.6519999999998</v>
      </c>
      <c r="K15" s="57">
        <f t="shared" si="2"/>
        <v>4326.238</v>
      </c>
      <c r="L15" s="369">
        <f t="shared" si="3"/>
        <v>33430.639999999985</v>
      </c>
      <c r="M15" s="415">
        <f t="shared" si="3"/>
        <v>19343.227999999996</v>
      </c>
      <c r="N15" s="429">
        <f t="shared" si="3"/>
        <v>52773.86799999998</v>
      </c>
      <c r="O15" s="55">
        <f t="shared" si="4"/>
        <v>65109.86799999997</v>
      </c>
    </row>
    <row r="16" spans="1:15" s="389" customFormat="1" ht="18.75" customHeight="1">
      <c r="A16" s="524"/>
      <c r="B16" s="68" t="s">
        <v>14</v>
      </c>
      <c r="C16" s="52">
        <v>10325.54199999999</v>
      </c>
      <c r="D16" s="61">
        <v>1139.5539999999996</v>
      </c>
      <c r="E16" s="393">
        <f t="shared" si="0"/>
        <v>11465.09599999999</v>
      </c>
      <c r="F16" s="52">
        <v>23430.658</v>
      </c>
      <c r="G16" s="50">
        <v>16463.131</v>
      </c>
      <c r="H16" s="56">
        <f t="shared" si="1"/>
        <v>39893.789000000004</v>
      </c>
      <c r="I16" s="59">
        <v>2708.963</v>
      </c>
      <c r="J16" s="58">
        <v>2104.3119999999994</v>
      </c>
      <c r="K16" s="57">
        <f t="shared" si="2"/>
        <v>4813.275</v>
      </c>
      <c r="L16" s="369">
        <f t="shared" si="3"/>
        <v>26139.621</v>
      </c>
      <c r="M16" s="415">
        <f t="shared" si="3"/>
        <v>18567.443</v>
      </c>
      <c r="N16" s="429">
        <f t="shared" si="3"/>
        <v>44707.064000000006</v>
      </c>
      <c r="O16" s="55">
        <f t="shared" si="4"/>
        <v>56172.159999999996</v>
      </c>
    </row>
    <row r="17" spans="1:15" s="402" customFormat="1" ht="18.75" customHeight="1">
      <c r="A17" s="524"/>
      <c r="B17" s="62" t="s">
        <v>13</v>
      </c>
      <c r="C17" s="52">
        <v>10297.995999999996</v>
      </c>
      <c r="D17" s="61">
        <v>1229.7600000000004</v>
      </c>
      <c r="E17" s="393">
        <f t="shared" si="0"/>
        <v>11527.755999999996</v>
      </c>
      <c r="F17" s="52">
        <v>21666.458</v>
      </c>
      <c r="G17" s="50">
        <v>14737.718999999992</v>
      </c>
      <c r="H17" s="56">
        <f t="shared" si="1"/>
        <v>36404.17699999999</v>
      </c>
      <c r="I17" s="59">
        <v>2660.7709999999997</v>
      </c>
      <c r="J17" s="58">
        <v>2416.1269999999995</v>
      </c>
      <c r="K17" s="57">
        <f t="shared" si="2"/>
        <v>5076.897999999999</v>
      </c>
      <c r="L17" s="369">
        <f t="shared" si="3"/>
        <v>24327.229</v>
      </c>
      <c r="M17" s="415">
        <f t="shared" si="3"/>
        <v>17153.84599999999</v>
      </c>
      <c r="N17" s="429">
        <f t="shared" si="3"/>
        <v>41481.07499999999</v>
      </c>
      <c r="O17" s="55">
        <f t="shared" si="4"/>
        <v>53008.830999999984</v>
      </c>
    </row>
    <row r="18" spans="1:15" s="413" customFormat="1" ht="18.75" customHeight="1">
      <c r="A18" s="524"/>
      <c r="B18" s="62" t="s">
        <v>12</v>
      </c>
      <c r="C18" s="52">
        <v>9764.418000000003</v>
      </c>
      <c r="D18" s="61">
        <v>1549.9879999999991</v>
      </c>
      <c r="E18" s="393">
        <f t="shared" si="0"/>
        <v>11314.406000000003</v>
      </c>
      <c r="F18" s="52">
        <v>24852.113000000012</v>
      </c>
      <c r="G18" s="50">
        <v>16805.007</v>
      </c>
      <c r="H18" s="56">
        <f t="shared" si="1"/>
        <v>41657.12000000001</v>
      </c>
      <c r="I18" s="59">
        <v>2429.8960000000006</v>
      </c>
      <c r="J18" s="58">
        <v>2544.995</v>
      </c>
      <c r="K18" s="57">
        <f t="shared" si="2"/>
        <v>4974.8910000000005</v>
      </c>
      <c r="L18" s="369">
        <f t="shared" si="3"/>
        <v>27282.009000000013</v>
      </c>
      <c r="M18" s="415">
        <f t="shared" si="3"/>
        <v>19350.002</v>
      </c>
      <c r="N18" s="429">
        <f t="shared" si="3"/>
        <v>46632.01100000001</v>
      </c>
      <c r="O18" s="55">
        <f t="shared" si="4"/>
        <v>57946.417000000016</v>
      </c>
    </row>
    <row r="19" spans="1:15" ht="18.75" customHeight="1">
      <c r="A19" s="524"/>
      <c r="B19" s="62" t="s">
        <v>11</v>
      </c>
      <c r="C19" s="52">
        <v>9757.755999999996</v>
      </c>
      <c r="D19" s="61">
        <v>1184.679999999998</v>
      </c>
      <c r="E19" s="393">
        <f t="shared" si="0"/>
        <v>10942.435999999994</v>
      </c>
      <c r="F19" s="52">
        <v>24181.38299999999</v>
      </c>
      <c r="G19" s="50">
        <v>19256.211000000007</v>
      </c>
      <c r="H19" s="56">
        <f t="shared" si="1"/>
        <v>43437.594</v>
      </c>
      <c r="I19" s="59">
        <v>3007.2930000000006</v>
      </c>
      <c r="J19" s="58">
        <v>1811.1480000000001</v>
      </c>
      <c r="K19" s="57">
        <f t="shared" si="2"/>
        <v>4818.441000000001</v>
      </c>
      <c r="L19" s="369">
        <f t="shared" si="3"/>
        <v>27188.675999999992</v>
      </c>
      <c r="M19" s="415">
        <f t="shared" si="3"/>
        <v>21067.359000000008</v>
      </c>
      <c r="N19" s="429">
        <f t="shared" si="3"/>
        <v>48256.034999999996</v>
      </c>
      <c r="O19" s="55">
        <f t="shared" si="4"/>
        <v>59198.47099999999</v>
      </c>
    </row>
    <row r="20" spans="1:15" s="422" customFormat="1" ht="18.75" customHeight="1">
      <c r="A20" s="525"/>
      <c r="B20" s="62" t="s">
        <v>10</v>
      </c>
      <c r="C20" s="52">
        <v>11058.368999999992</v>
      </c>
      <c r="D20" s="61">
        <v>1354.8229999999976</v>
      </c>
      <c r="E20" s="393">
        <f t="shared" si="0"/>
        <v>12413.191999999988</v>
      </c>
      <c r="F20" s="52">
        <v>26151.77500000001</v>
      </c>
      <c r="G20" s="50">
        <v>17573.39499999999</v>
      </c>
      <c r="H20" s="56">
        <f t="shared" si="1"/>
        <v>43725.17</v>
      </c>
      <c r="I20" s="59">
        <v>2969.441000000001</v>
      </c>
      <c r="J20" s="58">
        <v>2118.2890000000007</v>
      </c>
      <c r="K20" s="57">
        <f t="shared" si="2"/>
        <v>5087.730000000001</v>
      </c>
      <c r="L20" s="369">
        <f t="shared" si="3"/>
        <v>29121.21600000001</v>
      </c>
      <c r="M20" s="415">
        <f t="shared" si="3"/>
        <v>19691.68399999999</v>
      </c>
      <c r="N20" s="429">
        <f t="shared" si="3"/>
        <v>48812.9</v>
      </c>
      <c r="O20" s="55">
        <f t="shared" si="4"/>
        <v>61226.09199999999</v>
      </c>
    </row>
    <row r="21" spans="1:15" s="54" customFormat="1" ht="18.75" customHeight="1">
      <c r="A21" s="524"/>
      <c r="B21" s="62" t="s">
        <v>9</v>
      </c>
      <c r="C21" s="52">
        <v>11508.782999999994</v>
      </c>
      <c r="D21" s="61">
        <v>1266.3759999999988</v>
      </c>
      <c r="E21" s="393">
        <f t="shared" si="0"/>
        <v>12775.158999999992</v>
      </c>
      <c r="F21" s="52">
        <v>26033.40700000001</v>
      </c>
      <c r="G21" s="50">
        <v>20599.597</v>
      </c>
      <c r="H21" s="56">
        <f t="shared" si="1"/>
        <v>46633.004000000015</v>
      </c>
      <c r="I21" s="59">
        <v>1906.1180000000002</v>
      </c>
      <c r="J21" s="58">
        <v>1549.651</v>
      </c>
      <c r="K21" s="57">
        <f t="shared" si="2"/>
        <v>3455.7690000000002</v>
      </c>
      <c r="L21" s="369">
        <f t="shared" si="3"/>
        <v>27939.52500000001</v>
      </c>
      <c r="M21" s="415">
        <f t="shared" si="3"/>
        <v>22149.248000000003</v>
      </c>
      <c r="N21" s="429">
        <f t="shared" si="3"/>
        <v>50088.773000000016</v>
      </c>
      <c r="O21" s="55">
        <f t="shared" si="4"/>
        <v>62863.93200000001</v>
      </c>
    </row>
    <row r="22" spans="1:15" ht="18.75" customHeight="1" thickBot="1">
      <c r="A22" s="526"/>
      <c r="B22" s="62" t="s">
        <v>8</v>
      </c>
      <c r="C22" s="52">
        <v>12160.971999999998</v>
      </c>
      <c r="D22" s="61">
        <v>1509.9099999999978</v>
      </c>
      <c r="E22" s="393">
        <f t="shared" si="0"/>
        <v>13670.881999999996</v>
      </c>
      <c r="F22" s="52">
        <v>26428.444000000003</v>
      </c>
      <c r="G22" s="50">
        <v>20319.513000000006</v>
      </c>
      <c r="H22" s="56">
        <f t="shared" si="1"/>
        <v>46747.95700000001</v>
      </c>
      <c r="I22" s="59">
        <v>2167.152</v>
      </c>
      <c r="J22" s="58">
        <v>1745.642</v>
      </c>
      <c r="K22" s="57">
        <f t="shared" si="2"/>
        <v>3912.794</v>
      </c>
      <c r="L22" s="369">
        <f t="shared" si="3"/>
        <v>28595.596000000005</v>
      </c>
      <c r="M22" s="415">
        <f t="shared" si="3"/>
        <v>22065.155000000006</v>
      </c>
      <c r="N22" s="429">
        <f t="shared" si="3"/>
        <v>50660.75100000001</v>
      </c>
      <c r="O22" s="55">
        <f t="shared" si="4"/>
        <v>64331.63300000001</v>
      </c>
    </row>
    <row r="23" spans="1:15" ht="3.75" customHeight="1">
      <c r="A23" s="67"/>
      <c r="B23" s="66"/>
      <c r="C23" s="65"/>
      <c r="D23" s="64"/>
      <c r="E23" s="394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16">
        <f t="shared" si="3"/>
        <v>0</v>
      </c>
      <c r="N23" s="430">
        <f t="shared" si="3"/>
        <v>0</v>
      </c>
      <c r="O23" s="36">
        <f t="shared" si="4"/>
        <v>0</v>
      </c>
    </row>
    <row r="24" spans="1:15" ht="19.5" customHeight="1" thickBot="1">
      <c r="A24" s="63">
        <v>2013</v>
      </c>
      <c r="B24" s="90" t="s">
        <v>7</v>
      </c>
      <c r="C24" s="52">
        <v>9804.539</v>
      </c>
      <c r="D24" s="61">
        <v>1151.3699999999992</v>
      </c>
      <c r="E24" s="393">
        <f t="shared" si="0"/>
        <v>10955.909</v>
      </c>
      <c r="F24" s="60">
        <v>27487.991</v>
      </c>
      <c r="G24" s="50">
        <v>15208.326999999997</v>
      </c>
      <c r="H24" s="56">
        <f>G24+F24</f>
        <v>42696.318</v>
      </c>
      <c r="I24" s="59">
        <v>3909.5429999999997</v>
      </c>
      <c r="J24" s="58">
        <v>1861.331</v>
      </c>
      <c r="K24" s="57">
        <f>J24+I24</f>
        <v>5770.874</v>
      </c>
      <c r="L24" s="369">
        <f t="shared" si="3"/>
        <v>31397.534</v>
      </c>
      <c r="M24" s="415">
        <f t="shared" si="3"/>
        <v>17069.657999999996</v>
      </c>
      <c r="N24" s="429">
        <f t="shared" si="3"/>
        <v>48467.191999999995</v>
      </c>
      <c r="O24" s="55">
        <f t="shared" si="4"/>
        <v>59423.100999999995</v>
      </c>
    </row>
    <row r="25" spans="1:15" ht="18" customHeight="1">
      <c r="A25" s="53" t="s">
        <v>4</v>
      </c>
      <c r="B25" s="41"/>
      <c r="C25" s="40"/>
      <c r="D25" s="39"/>
      <c r="E25" s="395"/>
      <c r="F25" s="40"/>
      <c r="G25" s="39"/>
      <c r="H25" s="38"/>
      <c r="I25" s="40"/>
      <c r="J25" s="39"/>
      <c r="K25" s="38"/>
      <c r="L25" s="89"/>
      <c r="M25" s="416"/>
      <c r="N25" s="430"/>
      <c r="O25" s="36"/>
    </row>
    <row r="26" spans="1:15" ht="18" customHeight="1">
      <c r="A26" s="35" t="s">
        <v>195</v>
      </c>
      <c r="B26" s="48"/>
      <c r="C26" s="52">
        <f>SUM(C11:C11)</f>
        <v>9210.109999999999</v>
      </c>
      <c r="D26" s="50">
        <f aca="true" t="shared" si="5" ref="D26:O26">SUM(D11:D11)</f>
        <v>1039.0659999999993</v>
      </c>
      <c r="E26" s="396">
        <f t="shared" si="5"/>
        <v>10249.175999999998</v>
      </c>
      <c r="F26" s="52">
        <f t="shared" si="5"/>
        <v>25396.219</v>
      </c>
      <c r="G26" s="50">
        <f t="shared" si="5"/>
        <v>14189.631999999996</v>
      </c>
      <c r="H26" s="51">
        <f t="shared" si="5"/>
        <v>39585.850999999995</v>
      </c>
      <c r="I26" s="52">
        <f t="shared" si="5"/>
        <v>2258.958</v>
      </c>
      <c r="J26" s="50">
        <f t="shared" si="5"/>
        <v>545.3380000000001</v>
      </c>
      <c r="K26" s="51">
        <f t="shared" si="5"/>
        <v>2804.2960000000003</v>
      </c>
      <c r="L26" s="52">
        <f t="shared" si="5"/>
        <v>27655.177</v>
      </c>
      <c r="M26" s="417">
        <f t="shared" si="5"/>
        <v>14734.969999999996</v>
      </c>
      <c r="N26" s="431">
        <f t="shared" si="5"/>
        <v>42390.147</v>
      </c>
      <c r="O26" s="49">
        <f t="shared" si="5"/>
        <v>52639.323</v>
      </c>
    </row>
    <row r="27" spans="1:15" ht="18" customHeight="1" thickBot="1">
      <c r="A27" s="35" t="s">
        <v>196</v>
      </c>
      <c r="B27" s="48"/>
      <c r="C27" s="47">
        <f>SUM(C24:C24)</f>
        <v>9804.539</v>
      </c>
      <c r="D27" s="44">
        <f aca="true" t="shared" si="6" ref="D27:O27">SUM(D24:D24)</f>
        <v>1151.3699999999992</v>
      </c>
      <c r="E27" s="397">
        <f t="shared" si="6"/>
        <v>10955.909</v>
      </c>
      <c r="F27" s="46">
        <f t="shared" si="6"/>
        <v>27487.991</v>
      </c>
      <c r="G27" s="44">
        <f t="shared" si="6"/>
        <v>15208.326999999997</v>
      </c>
      <c r="H27" s="45">
        <f t="shared" si="6"/>
        <v>42696.318</v>
      </c>
      <c r="I27" s="46">
        <f t="shared" si="6"/>
        <v>3909.5429999999997</v>
      </c>
      <c r="J27" s="44">
        <f t="shared" si="6"/>
        <v>1861.331</v>
      </c>
      <c r="K27" s="45">
        <f t="shared" si="6"/>
        <v>5770.874</v>
      </c>
      <c r="L27" s="46">
        <f t="shared" si="6"/>
        <v>31397.534</v>
      </c>
      <c r="M27" s="418">
        <f t="shared" si="6"/>
        <v>17069.657999999996</v>
      </c>
      <c r="N27" s="432">
        <f t="shared" si="6"/>
        <v>48467.191999999995</v>
      </c>
      <c r="O27" s="43">
        <f t="shared" si="6"/>
        <v>59423.100999999995</v>
      </c>
    </row>
    <row r="28" spans="1:15" ht="16.5" customHeight="1">
      <c r="A28" s="42" t="s">
        <v>3</v>
      </c>
      <c r="B28" s="41"/>
      <c r="C28" s="40"/>
      <c r="D28" s="39"/>
      <c r="E28" s="398"/>
      <c r="F28" s="40"/>
      <c r="G28" s="39"/>
      <c r="H28" s="37"/>
      <c r="I28" s="40"/>
      <c r="J28" s="39"/>
      <c r="K28" s="38"/>
      <c r="L28" s="89"/>
      <c r="M28" s="416"/>
      <c r="N28" s="433"/>
      <c r="O28" s="36"/>
    </row>
    <row r="29" spans="1:15" ht="16.5" customHeight="1">
      <c r="A29" s="35" t="s">
        <v>197</v>
      </c>
      <c r="B29" s="34"/>
      <c r="C29" s="456">
        <f>(C24/C11-1)*100</f>
        <v>6.454092296400393</v>
      </c>
      <c r="D29" s="457">
        <f aca="true" t="shared" si="7" ref="D29:O29">(D24/D11-1)*100</f>
        <v>10.808168104817195</v>
      </c>
      <c r="E29" s="458">
        <f t="shared" si="7"/>
        <v>6.895510429326235</v>
      </c>
      <c r="F29" s="456">
        <f t="shared" si="7"/>
        <v>8.236548913048836</v>
      </c>
      <c r="G29" s="459">
        <f t="shared" si="7"/>
        <v>7.179150241528465</v>
      </c>
      <c r="H29" s="460">
        <f t="shared" si="7"/>
        <v>7.857522123245508</v>
      </c>
      <c r="I29" s="461">
        <f t="shared" si="7"/>
        <v>73.06842358290855</v>
      </c>
      <c r="J29" s="457">
        <f t="shared" si="7"/>
        <v>241.3169447205219</v>
      </c>
      <c r="K29" s="462">
        <f t="shared" si="7"/>
        <v>105.78690694562911</v>
      </c>
      <c r="L29" s="461">
        <f t="shared" si="7"/>
        <v>13.532211346902612</v>
      </c>
      <c r="M29" s="463">
        <f t="shared" si="7"/>
        <v>15.844538536556229</v>
      </c>
      <c r="N29" s="464">
        <f t="shared" si="7"/>
        <v>14.335984727771756</v>
      </c>
      <c r="O29" s="465">
        <f t="shared" si="7"/>
        <v>12.887282003987789</v>
      </c>
    </row>
    <row r="30" spans="1:15" ht="7.5" customHeight="1" thickBot="1">
      <c r="A30" s="33"/>
      <c r="B30" s="32"/>
      <c r="C30" s="31"/>
      <c r="D30" s="30"/>
      <c r="E30" s="399"/>
      <c r="F30" s="29"/>
      <c r="G30" s="27"/>
      <c r="H30" s="26"/>
      <c r="I30" s="29"/>
      <c r="J30" s="27"/>
      <c r="K30" s="28"/>
      <c r="L30" s="29"/>
      <c r="M30" s="419"/>
      <c r="N30" s="434"/>
      <c r="O30" s="25"/>
    </row>
    <row r="31" spans="1:15" ht="16.5" customHeight="1">
      <c r="A31" s="24" t="s">
        <v>2</v>
      </c>
      <c r="B31" s="23"/>
      <c r="C31" s="22"/>
      <c r="D31" s="21"/>
      <c r="E31" s="400"/>
      <c r="F31" s="20"/>
      <c r="G31" s="18"/>
      <c r="H31" s="17"/>
      <c r="I31" s="20"/>
      <c r="J31" s="18"/>
      <c r="K31" s="19"/>
      <c r="L31" s="20"/>
      <c r="M31" s="420"/>
      <c r="N31" s="435"/>
      <c r="O31" s="16"/>
    </row>
    <row r="32" spans="1:15" ht="16.5" customHeight="1" thickBot="1">
      <c r="A32" s="444" t="s">
        <v>198</v>
      </c>
      <c r="B32" s="15"/>
      <c r="C32" s="14">
        <f aca="true" t="shared" si="8" ref="C32:O32">(C27/C26-1)*100</f>
        <v>6.454092296400393</v>
      </c>
      <c r="D32" s="10">
        <f t="shared" si="8"/>
        <v>10.808168104817195</v>
      </c>
      <c r="E32" s="401">
        <f t="shared" si="8"/>
        <v>6.895510429326235</v>
      </c>
      <c r="F32" s="14">
        <f t="shared" si="8"/>
        <v>8.236548913048836</v>
      </c>
      <c r="G32" s="13">
        <f t="shared" si="8"/>
        <v>7.179150241528465</v>
      </c>
      <c r="H32" s="9">
        <f t="shared" si="8"/>
        <v>7.857522123245508</v>
      </c>
      <c r="I32" s="12">
        <f t="shared" si="8"/>
        <v>73.06842358290855</v>
      </c>
      <c r="J32" s="10">
        <f t="shared" si="8"/>
        <v>241.3169447205219</v>
      </c>
      <c r="K32" s="11">
        <f t="shared" si="8"/>
        <v>105.78690694562911</v>
      </c>
      <c r="L32" s="12">
        <f t="shared" si="8"/>
        <v>13.532211346902612</v>
      </c>
      <c r="M32" s="421">
        <f t="shared" si="8"/>
        <v>15.844538536556229</v>
      </c>
      <c r="N32" s="436">
        <f t="shared" si="8"/>
        <v>14.335984727771756</v>
      </c>
      <c r="O32" s="8">
        <f t="shared" si="8"/>
        <v>12.887282003987789</v>
      </c>
    </row>
    <row r="33" spans="1:14" s="5" customFormat="1" ht="17.25" customHeight="1" thickTop="1">
      <c r="A33" s="88" t="s">
        <v>1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8" t="s">
        <v>0</v>
      </c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5">
      <c r="C65515" s="2" t="e">
        <f>((C65511/C65498)-1)*100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A29:B29 P29:IV29 A32:B32 P32:IV32">
    <cfRule type="cellIs" priority="1" dxfId="91" operator="lessThan" stopIfTrue="1">
      <formula>0</formula>
    </cfRule>
  </conditionalFormatting>
  <conditionalFormatting sqref="C28:O32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selection activeCell="A26" sqref="A26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9" t="s">
        <v>28</v>
      </c>
      <c r="O1" s="540"/>
      <c r="P1" s="540"/>
      <c r="Q1" s="541"/>
    </row>
    <row r="2" ht="7.5" customHeight="1" thickBot="1"/>
    <row r="3" spans="1:17" ht="24" customHeight="1">
      <c r="A3" s="547" t="s">
        <v>39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</row>
    <row r="4" spans="1:17" ht="18" customHeight="1" thickBot="1">
      <c r="A4" s="550" t="s">
        <v>38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2"/>
    </row>
    <row r="5" spans="1:17" ht="15" thickBot="1">
      <c r="A5" s="556" t="s">
        <v>37</v>
      </c>
      <c r="B5" s="542" t="s">
        <v>36</v>
      </c>
      <c r="C5" s="543"/>
      <c r="D5" s="543"/>
      <c r="E5" s="543"/>
      <c r="F5" s="544"/>
      <c r="G5" s="544"/>
      <c r="H5" s="544"/>
      <c r="I5" s="545"/>
      <c r="J5" s="543" t="s">
        <v>35</v>
      </c>
      <c r="K5" s="543"/>
      <c r="L5" s="543"/>
      <c r="M5" s="543"/>
      <c r="N5" s="543"/>
      <c r="O5" s="543"/>
      <c r="P5" s="543"/>
      <c r="Q5" s="546"/>
    </row>
    <row r="6" spans="1:17" s="120" customFormat="1" ht="25.5" customHeight="1" thickBot="1">
      <c r="A6" s="557"/>
      <c r="B6" s="553" t="s">
        <v>199</v>
      </c>
      <c r="C6" s="554"/>
      <c r="D6" s="555"/>
      <c r="E6" s="559" t="s">
        <v>34</v>
      </c>
      <c r="F6" s="553" t="s">
        <v>200</v>
      </c>
      <c r="G6" s="554"/>
      <c r="H6" s="555"/>
      <c r="I6" s="561" t="s">
        <v>33</v>
      </c>
      <c r="J6" s="553" t="s">
        <v>201</v>
      </c>
      <c r="K6" s="554"/>
      <c r="L6" s="555"/>
      <c r="M6" s="559" t="s">
        <v>34</v>
      </c>
      <c r="N6" s="553" t="s">
        <v>202</v>
      </c>
      <c r="O6" s="554"/>
      <c r="P6" s="555"/>
      <c r="Q6" s="559" t="s">
        <v>33</v>
      </c>
    </row>
    <row r="7" spans="1:17" s="115" customFormat="1" ht="26.25" thickBot="1">
      <c r="A7" s="558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96" customFormat="1" ht="16.5" customHeight="1" thickBot="1">
      <c r="A8" s="114" t="s">
        <v>24</v>
      </c>
      <c r="B8" s="110">
        <f>SUM(B9:B24)</f>
        <v>1541080</v>
      </c>
      <c r="C8" s="109">
        <f>SUM(C9:C24)</f>
        <v>74138</v>
      </c>
      <c r="D8" s="109">
        <f aca="true" t="shared" si="0" ref="D8:D17">C8+B8</f>
        <v>1615218</v>
      </c>
      <c r="E8" s="111">
        <f aca="true" t="shared" si="1" ref="E8:E17">(D8/$D$8)</f>
        <v>1</v>
      </c>
      <c r="F8" s="110">
        <f>SUM(F9:F24)</f>
        <v>1273710</v>
      </c>
      <c r="G8" s="109">
        <f>SUM(G9:G24)</f>
        <v>80856</v>
      </c>
      <c r="H8" s="109">
        <f aca="true" t="shared" si="2" ref="H8:H17">G8+F8</f>
        <v>1354566</v>
      </c>
      <c r="I8" s="108">
        <f aca="true" t="shared" si="3" ref="I8:I17">(D8/H8-1)*100</f>
        <v>19.242473234969726</v>
      </c>
      <c r="J8" s="113">
        <f>SUM(J9:J24)</f>
        <v>1541080</v>
      </c>
      <c r="K8" s="112">
        <f>SUM(K9:K24)</f>
        <v>74138</v>
      </c>
      <c r="L8" s="109">
        <f aca="true" t="shared" si="4" ref="L8:L17">K8+J8</f>
        <v>1615218</v>
      </c>
      <c r="M8" s="111">
        <f aca="true" t="shared" si="5" ref="M8:M17">(L8/$L$8)</f>
        <v>1</v>
      </c>
      <c r="N8" s="110">
        <f>SUM(N9:N24)</f>
        <v>1273710</v>
      </c>
      <c r="O8" s="109">
        <f>SUM(O9:O24)</f>
        <v>80856</v>
      </c>
      <c r="P8" s="109">
        <f aca="true" t="shared" si="6" ref="P8:P17">O8+N8</f>
        <v>1354566</v>
      </c>
      <c r="Q8" s="108">
        <f aca="true" t="shared" si="7" ref="Q8:Q17">(L8/P8-1)*100</f>
        <v>19.242473234969726</v>
      </c>
    </row>
    <row r="9" spans="1:17" s="96" customFormat="1" ht="18" customHeight="1" thickTop="1">
      <c r="A9" s="107" t="s">
        <v>203</v>
      </c>
      <c r="B9" s="104">
        <v>843027</v>
      </c>
      <c r="C9" s="103">
        <v>31100</v>
      </c>
      <c r="D9" s="103">
        <f t="shared" si="0"/>
        <v>874127</v>
      </c>
      <c r="E9" s="105">
        <f t="shared" si="1"/>
        <v>0.5411820571588479</v>
      </c>
      <c r="F9" s="104">
        <v>708614</v>
      </c>
      <c r="G9" s="103">
        <v>37326</v>
      </c>
      <c r="H9" s="103">
        <f t="shared" si="2"/>
        <v>745940</v>
      </c>
      <c r="I9" s="106">
        <f t="shared" si="3"/>
        <v>17.184626109338552</v>
      </c>
      <c r="J9" s="104">
        <v>843027</v>
      </c>
      <c r="K9" s="103">
        <v>31100</v>
      </c>
      <c r="L9" s="103">
        <f t="shared" si="4"/>
        <v>874127</v>
      </c>
      <c r="M9" s="105">
        <f t="shared" si="5"/>
        <v>0.5411820571588479</v>
      </c>
      <c r="N9" s="104">
        <v>708614</v>
      </c>
      <c r="O9" s="103">
        <v>37326</v>
      </c>
      <c r="P9" s="103">
        <f t="shared" si="6"/>
        <v>745940</v>
      </c>
      <c r="Q9" s="102">
        <f t="shared" si="7"/>
        <v>17.184626109338552</v>
      </c>
    </row>
    <row r="10" spans="1:17" s="96" customFormat="1" ht="18" customHeight="1">
      <c r="A10" s="107" t="s">
        <v>204</v>
      </c>
      <c r="B10" s="104">
        <v>289406</v>
      </c>
      <c r="C10" s="103">
        <v>0</v>
      </c>
      <c r="D10" s="103">
        <f t="shared" si="0"/>
        <v>289406</v>
      </c>
      <c r="E10" s="105">
        <f t="shared" si="1"/>
        <v>0.17917457581577223</v>
      </c>
      <c r="F10" s="104">
        <v>299023</v>
      </c>
      <c r="G10" s="103">
        <v>3751</v>
      </c>
      <c r="H10" s="103">
        <f t="shared" si="2"/>
        <v>302774</v>
      </c>
      <c r="I10" s="106">
        <f t="shared" si="3"/>
        <v>-4.415174354469009</v>
      </c>
      <c r="J10" s="104">
        <v>289406</v>
      </c>
      <c r="K10" s="103"/>
      <c r="L10" s="103">
        <f t="shared" si="4"/>
        <v>289406</v>
      </c>
      <c r="M10" s="105">
        <f t="shared" si="5"/>
        <v>0.17917457581577223</v>
      </c>
      <c r="N10" s="104">
        <v>299023</v>
      </c>
      <c r="O10" s="103">
        <v>3751</v>
      </c>
      <c r="P10" s="103">
        <f t="shared" si="6"/>
        <v>302774</v>
      </c>
      <c r="Q10" s="102">
        <f t="shared" si="7"/>
        <v>-4.415174354469009</v>
      </c>
    </row>
    <row r="11" spans="1:17" s="96" customFormat="1" ht="18" customHeight="1">
      <c r="A11" s="107" t="s">
        <v>205</v>
      </c>
      <c r="B11" s="104">
        <v>154968</v>
      </c>
      <c r="C11" s="103">
        <v>0</v>
      </c>
      <c r="D11" s="103">
        <f t="shared" si="0"/>
        <v>154968</v>
      </c>
      <c r="E11" s="105">
        <f t="shared" si="1"/>
        <v>0.09594246720876068</v>
      </c>
      <c r="F11" s="104"/>
      <c r="G11" s="103"/>
      <c r="H11" s="103">
        <f t="shared" si="2"/>
        <v>0</v>
      </c>
      <c r="I11" s="106"/>
      <c r="J11" s="104">
        <v>154968</v>
      </c>
      <c r="K11" s="103"/>
      <c r="L11" s="103">
        <f t="shared" si="4"/>
        <v>154968</v>
      </c>
      <c r="M11" s="105">
        <f t="shared" si="5"/>
        <v>0.09594246720876068</v>
      </c>
      <c r="N11" s="104"/>
      <c r="O11" s="103"/>
      <c r="P11" s="103">
        <f t="shared" si="6"/>
        <v>0</v>
      </c>
      <c r="Q11" s="102"/>
    </row>
    <row r="12" spans="1:17" s="96" customFormat="1" ht="18" customHeight="1">
      <c r="A12" s="107" t="s">
        <v>206</v>
      </c>
      <c r="B12" s="104">
        <v>112197</v>
      </c>
      <c r="C12" s="103">
        <v>0</v>
      </c>
      <c r="D12" s="103">
        <f t="shared" si="0"/>
        <v>112197</v>
      </c>
      <c r="E12" s="105">
        <f t="shared" si="1"/>
        <v>0.06946245026987069</v>
      </c>
      <c r="F12" s="104">
        <v>124404</v>
      </c>
      <c r="G12" s="103"/>
      <c r="H12" s="103">
        <f t="shared" si="2"/>
        <v>124404</v>
      </c>
      <c r="I12" s="106">
        <f t="shared" si="3"/>
        <v>-9.81238545384393</v>
      </c>
      <c r="J12" s="104">
        <v>112197</v>
      </c>
      <c r="K12" s="103"/>
      <c r="L12" s="103">
        <f t="shared" si="4"/>
        <v>112197</v>
      </c>
      <c r="M12" s="105">
        <f t="shared" si="5"/>
        <v>0.06946245026987069</v>
      </c>
      <c r="N12" s="104">
        <v>124404</v>
      </c>
      <c r="O12" s="103"/>
      <c r="P12" s="103">
        <f t="shared" si="6"/>
        <v>124404</v>
      </c>
      <c r="Q12" s="102">
        <f t="shared" si="7"/>
        <v>-9.81238545384393</v>
      </c>
    </row>
    <row r="13" spans="1:17" s="96" customFormat="1" ht="18" customHeight="1">
      <c r="A13" s="107" t="s">
        <v>207</v>
      </c>
      <c r="B13" s="104">
        <v>65136</v>
      </c>
      <c r="C13" s="103">
        <v>37</v>
      </c>
      <c r="D13" s="103">
        <f>C13+B13</f>
        <v>65173</v>
      </c>
      <c r="E13" s="105">
        <f>(D13/$D$8)</f>
        <v>0.04034935222366269</v>
      </c>
      <c r="F13" s="104">
        <v>66247</v>
      </c>
      <c r="G13" s="103">
        <v>200</v>
      </c>
      <c r="H13" s="103">
        <f>G13+F13</f>
        <v>66447</v>
      </c>
      <c r="I13" s="106">
        <f>(D13/H13-1)*100</f>
        <v>-1.9173175613646953</v>
      </c>
      <c r="J13" s="104">
        <v>65136</v>
      </c>
      <c r="K13" s="103">
        <v>37</v>
      </c>
      <c r="L13" s="103">
        <f>K13+J13</f>
        <v>65173</v>
      </c>
      <c r="M13" s="105">
        <f>(L13/$L$8)</f>
        <v>0.04034935222366269</v>
      </c>
      <c r="N13" s="104">
        <v>66247</v>
      </c>
      <c r="O13" s="103">
        <v>200</v>
      </c>
      <c r="P13" s="103">
        <f>O13+N13</f>
        <v>66447</v>
      </c>
      <c r="Q13" s="102">
        <f>(L13/P13-1)*100</f>
        <v>-1.9173175613646953</v>
      </c>
    </row>
    <row r="14" spans="1:17" s="96" customFormat="1" ht="18" customHeight="1">
      <c r="A14" s="107" t="s">
        <v>208</v>
      </c>
      <c r="B14" s="104">
        <v>54243</v>
      </c>
      <c r="C14" s="103">
        <v>0</v>
      </c>
      <c r="D14" s="103">
        <f>C14+B14</f>
        <v>54243</v>
      </c>
      <c r="E14" s="105">
        <f>(D14/$D$8)</f>
        <v>0.03358246379126533</v>
      </c>
      <c r="F14" s="104">
        <v>53607</v>
      </c>
      <c r="G14" s="103"/>
      <c r="H14" s="103">
        <f>G14+F14</f>
        <v>53607</v>
      </c>
      <c r="I14" s="106">
        <f>(D14/H14-1)*100</f>
        <v>1.1864122222843942</v>
      </c>
      <c r="J14" s="104">
        <v>54243</v>
      </c>
      <c r="K14" s="103"/>
      <c r="L14" s="103">
        <f>K14+J14</f>
        <v>54243</v>
      </c>
      <c r="M14" s="105">
        <f>(L14/$L$8)</f>
        <v>0.03358246379126533</v>
      </c>
      <c r="N14" s="104">
        <v>53607</v>
      </c>
      <c r="O14" s="103"/>
      <c r="P14" s="103">
        <f>O14+N14</f>
        <v>53607</v>
      </c>
      <c r="Q14" s="102">
        <f>(L14/P14-1)*100</f>
        <v>1.1864122222843942</v>
      </c>
    </row>
    <row r="15" spans="1:17" s="96" customFormat="1" ht="18" customHeight="1">
      <c r="A15" s="107" t="s">
        <v>209</v>
      </c>
      <c r="B15" s="104">
        <v>22103</v>
      </c>
      <c r="C15" s="103">
        <v>0</v>
      </c>
      <c r="D15" s="103">
        <f>C15+B15</f>
        <v>22103</v>
      </c>
      <c r="E15" s="105">
        <f>(D15/$D$8)</f>
        <v>0.013684220953456437</v>
      </c>
      <c r="F15" s="104">
        <v>21815</v>
      </c>
      <c r="G15" s="103"/>
      <c r="H15" s="103">
        <f>G15+F15</f>
        <v>21815</v>
      </c>
      <c r="I15" s="106">
        <f>(D15/H15-1)*100</f>
        <v>1.3201925280770022</v>
      </c>
      <c r="J15" s="104">
        <v>22103</v>
      </c>
      <c r="K15" s="103"/>
      <c r="L15" s="103">
        <f>K15+J15</f>
        <v>22103</v>
      </c>
      <c r="M15" s="105">
        <f>(L15/$L$8)</f>
        <v>0.013684220953456437</v>
      </c>
      <c r="N15" s="104">
        <v>21815</v>
      </c>
      <c r="O15" s="103"/>
      <c r="P15" s="103">
        <f>O15+N15</f>
        <v>21815</v>
      </c>
      <c r="Q15" s="102">
        <f>(L15/P15-1)*100</f>
        <v>1.3201925280770022</v>
      </c>
    </row>
    <row r="16" spans="1:17" s="96" customFormat="1" ht="18" customHeight="1">
      <c r="A16" s="480" t="s">
        <v>210</v>
      </c>
      <c r="B16" s="481">
        <v>0</v>
      </c>
      <c r="C16" s="482">
        <v>15524</v>
      </c>
      <c r="D16" s="482">
        <f t="shared" si="0"/>
        <v>15524</v>
      </c>
      <c r="E16" s="483">
        <f t="shared" si="1"/>
        <v>0.009611086553022565</v>
      </c>
      <c r="F16" s="481"/>
      <c r="G16" s="482">
        <v>18702</v>
      </c>
      <c r="H16" s="482">
        <f t="shared" si="2"/>
        <v>18702</v>
      </c>
      <c r="I16" s="106">
        <f>(D16/H16-1)*100</f>
        <v>-16.992834990910065</v>
      </c>
      <c r="J16" s="481"/>
      <c r="K16" s="482">
        <v>15524</v>
      </c>
      <c r="L16" s="482">
        <f t="shared" si="4"/>
        <v>15524</v>
      </c>
      <c r="M16" s="483">
        <f t="shared" si="5"/>
        <v>0.009611086553022565</v>
      </c>
      <c r="N16" s="481"/>
      <c r="O16" s="482">
        <v>18702</v>
      </c>
      <c r="P16" s="482">
        <f t="shared" si="6"/>
        <v>18702</v>
      </c>
      <c r="Q16" s="102">
        <f>(L16/P16-1)*100</f>
        <v>-16.992834990910065</v>
      </c>
    </row>
    <row r="17" spans="1:17" s="96" customFormat="1" ht="18" customHeight="1">
      <c r="A17" s="107" t="s">
        <v>211</v>
      </c>
      <c r="B17" s="104">
        <v>0</v>
      </c>
      <c r="C17" s="103">
        <v>5294</v>
      </c>
      <c r="D17" s="103">
        <f t="shared" si="0"/>
        <v>5294</v>
      </c>
      <c r="E17" s="105">
        <f t="shared" si="1"/>
        <v>0.0032775761538071024</v>
      </c>
      <c r="F17" s="104"/>
      <c r="G17" s="103">
        <v>2341</v>
      </c>
      <c r="H17" s="103">
        <f t="shared" si="2"/>
        <v>2341</v>
      </c>
      <c r="I17" s="106">
        <f t="shared" si="3"/>
        <v>126.14267407090986</v>
      </c>
      <c r="J17" s="104"/>
      <c r="K17" s="103">
        <v>5294</v>
      </c>
      <c r="L17" s="103">
        <f t="shared" si="4"/>
        <v>5294</v>
      </c>
      <c r="M17" s="105">
        <f t="shared" si="5"/>
        <v>0.0032775761538071024</v>
      </c>
      <c r="N17" s="104"/>
      <c r="O17" s="103">
        <v>2341</v>
      </c>
      <c r="P17" s="103">
        <f t="shared" si="6"/>
        <v>2341</v>
      </c>
      <c r="Q17" s="102">
        <f t="shared" si="7"/>
        <v>126.14267407090986</v>
      </c>
    </row>
    <row r="18" spans="1:17" s="96" customFormat="1" ht="18" customHeight="1">
      <c r="A18" s="107" t="s">
        <v>212</v>
      </c>
      <c r="B18" s="104">
        <v>0</v>
      </c>
      <c r="C18" s="103">
        <v>5196</v>
      </c>
      <c r="D18" s="103">
        <f aca="true" t="shared" si="8" ref="D18:D24">C18+B18</f>
        <v>5196</v>
      </c>
      <c r="E18" s="105">
        <f aca="true" t="shared" si="9" ref="E18:E24">(D18/$D$8)</f>
        <v>0.0032169032291616364</v>
      </c>
      <c r="F18" s="104"/>
      <c r="G18" s="103">
        <v>3067</v>
      </c>
      <c r="H18" s="103">
        <f aca="true" t="shared" si="10" ref="H18:H24">G18+F18</f>
        <v>3067</v>
      </c>
      <c r="I18" s="106">
        <f aca="true" t="shared" si="11" ref="I18:I24">(D18/H18-1)*100</f>
        <v>69.4163677861102</v>
      </c>
      <c r="J18" s="104"/>
      <c r="K18" s="103">
        <v>5196</v>
      </c>
      <c r="L18" s="103">
        <f aca="true" t="shared" si="12" ref="L18:L24">K18+J18</f>
        <v>5196</v>
      </c>
      <c r="M18" s="105">
        <f aca="true" t="shared" si="13" ref="M18:M24">(L18/$L$8)</f>
        <v>0.0032169032291616364</v>
      </c>
      <c r="N18" s="104"/>
      <c r="O18" s="103">
        <v>3067</v>
      </c>
      <c r="P18" s="103">
        <f aca="true" t="shared" si="14" ref="P18:P24">O18+N18</f>
        <v>3067</v>
      </c>
      <c r="Q18" s="102">
        <f>(L18/P18-1)*100</f>
        <v>69.4163677861102</v>
      </c>
    </row>
    <row r="19" spans="1:17" s="96" customFormat="1" ht="18" customHeight="1">
      <c r="A19" s="107" t="s">
        <v>213</v>
      </c>
      <c r="B19" s="104">
        <v>0</v>
      </c>
      <c r="C19" s="103">
        <v>3302</v>
      </c>
      <c r="D19" s="103">
        <f t="shared" si="8"/>
        <v>3302</v>
      </c>
      <c r="E19" s="105">
        <f t="shared" si="9"/>
        <v>0.0020443060936666136</v>
      </c>
      <c r="F19" s="104"/>
      <c r="G19" s="103">
        <v>2650</v>
      </c>
      <c r="H19" s="103">
        <f t="shared" si="10"/>
        <v>2650</v>
      </c>
      <c r="I19" s="106">
        <f t="shared" si="11"/>
        <v>24.603773584905664</v>
      </c>
      <c r="J19" s="104"/>
      <c r="K19" s="103">
        <v>3302</v>
      </c>
      <c r="L19" s="103">
        <f t="shared" si="12"/>
        <v>3302</v>
      </c>
      <c r="M19" s="105">
        <f t="shared" si="13"/>
        <v>0.0020443060936666136</v>
      </c>
      <c r="N19" s="104"/>
      <c r="O19" s="103">
        <v>2650</v>
      </c>
      <c r="P19" s="103">
        <f t="shared" si="14"/>
        <v>2650</v>
      </c>
      <c r="Q19" s="102">
        <f>(L19/P19-1)*100</f>
        <v>24.603773584905664</v>
      </c>
    </row>
    <row r="20" spans="1:17" s="96" customFormat="1" ht="18" customHeight="1">
      <c r="A20" s="107" t="s">
        <v>214</v>
      </c>
      <c r="B20" s="104">
        <v>0</v>
      </c>
      <c r="C20" s="103">
        <v>1102</v>
      </c>
      <c r="D20" s="103">
        <f t="shared" si="8"/>
        <v>1102</v>
      </c>
      <c r="E20" s="105">
        <f t="shared" si="9"/>
        <v>0.0006822608465235033</v>
      </c>
      <c r="F20" s="104"/>
      <c r="G20" s="103">
        <v>1406</v>
      </c>
      <c r="H20" s="103">
        <f t="shared" si="10"/>
        <v>1406</v>
      </c>
      <c r="I20" s="106">
        <f t="shared" si="11"/>
        <v>-21.62162162162162</v>
      </c>
      <c r="J20" s="104"/>
      <c r="K20" s="103">
        <v>1102</v>
      </c>
      <c r="L20" s="103">
        <f t="shared" si="12"/>
        <v>1102</v>
      </c>
      <c r="M20" s="105">
        <f t="shared" si="13"/>
        <v>0.0006822608465235033</v>
      </c>
      <c r="N20" s="104"/>
      <c r="O20" s="103">
        <v>1406</v>
      </c>
      <c r="P20" s="103">
        <f t="shared" si="14"/>
        <v>1406</v>
      </c>
      <c r="Q20" s="102">
        <f>(L20/P20-1)*100</f>
        <v>-21.62162162162162</v>
      </c>
    </row>
    <row r="21" spans="1:17" s="96" customFormat="1" ht="18" customHeight="1">
      <c r="A21" s="107" t="s">
        <v>215</v>
      </c>
      <c r="B21" s="104">
        <v>0</v>
      </c>
      <c r="C21" s="103">
        <v>1029</v>
      </c>
      <c r="D21" s="103">
        <f t="shared" si="8"/>
        <v>1029</v>
      </c>
      <c r="E21" s="105">
        <f t="shared" si="9"/>
        <v>0.0006370657087773911</v>
      </c>
      <c r="F21" s="104"/>
      <c r="G21" s="103">
        <v>904</v>
      </c>
      <c r="H21" s="103">
        <f t="shared" si="10"/>
        <v>904</v>
      </c>
      <c r="I21" s="106">
        <f t="shared" si="11"/>
        <v>13.827433628318575</v>
      </c>
      <c r="J21" s="104"/>
      <c r="K21" s="103">
        <v>1029</v>
      </c>
      <c r="L21" s="103">
        <f t="shared" si="12"/>
        <v>1029</v>
      </c>
      <c r="M21" s="105">
        <f t="shared" si="13"/>
        <v>0.0006370657087773911</v>
      </c>
      <c r="N21" s="104"/>
      <c r="O21" s="103">
        <v>904</v>
      </c>
      <c r="P21" s="103">
        <f t="shared" si="14"/>
        <v>904</v>
      </c>
      <c r="Q21" s="102">
        <f>(L21/P21-1)*100</f>
        <v>13.827433628318575</v>
      </c>
    </row>
    <row r="22" spans="1:17" s="96" customFormat="1" ht="18" customHeight="1">
      <c r="A22" s="107" t="s">
        <v>216</v>
      </c>
      <c r="B22" s="104">
        <v>0</v>
      </c>
      <c r="C22" s="103">
        <v>989</v>
      </c>
      <c r="D22" s="103">
        <f t="shared" si="8"/>
        <v>989</v>
      </c>
      <c r="E22" s="105">
        <f t="shared" si="9"/>
        <v>0.0006123012497384254</v>
      </c>
      <c r="F22" s="104"/>
      <c r="G22" s="103">
        <v>1145</v>
      </c>
      <c r="H22" s="103">
        <f t="shared" si="10"/>
        <v>1145</v>
      </c>
      <c r="I22" s="106">
        <f t="shared" si="11"/>
        <v>-13.62445414847162</v>
      </c>
      <c r="J22" s="104"/>
      <c r="K22" s="103">
        <v>989</v>
      </c>
      <c r="L22" s="103">
        <f t="shared" si="12"/>
        <v>989</v>
      </c>
      <c r="M22" s="105">
        <f t="shared" si="13"/>
        <v>0.0006123012497384254</v>
      </c>
      <c r="N22" s="104"/>
      <c r="O22" s="103">
        <v>1145</v>
      </c>
      <c r="P22" s="103">
        <f t="shared" si="14"/>
        <v>1145</v>
      </c>
      <c r="Q22" s="102"/>
    </row>
    <row r="23" spans="1:17" s="96" customFormat="1" ht="18" customHeight="1">
      <c r="A23" s="107" t="s">
        <v>217</v>
      </c>
      <c r="B23" s="104">
        <v>0</v>
      </c>
      <c r="C23" s="103">
        <v>899</v>
      </c>
      <c r="D23" s="103">
        <f t="shared" si="8"/>
        <v>899</v>
      </c>
      <c r="E23" s="105">
        <f t="shared" si="9"/>
        <v>0.0005565812169007527</v>
      </c>
      <c r="F23" s="104"/>
      <c r="G23" s="103">
        <v>594</v>
      </c>
      <c r="H23" s="103">
        <f t="shared" si="10"/>
        <v>594</v>
      </c>
      <c r="I23" s="106">
        <f t="shared" si="11"/>
        <v>51.34680134680134</v>
      </c>
      <c r="J23" s="104"/>
      <c r="K23" s="103">
        <v>899</v>
      </c>
      <c r="L23" s="103">
        <f t="shared" si="12"/>
        <v>899</v>
      </c>
      <c r="M23" s="105">
        <f t="shared" si="13"/>
        <v>0.0005565812169007527</v>
      </c>
      <c r="N23" s="104"/>
      <c r="O23" s="103">
        <v>594</v>
      </c>
      <c r="P23" s="103">
        <f t="shared" si="14"/>
        <v>594</v>
      </c>
      <c r="Q23" s="102">
        <f>(L23/P23-1)*100</f>
        <v>51.34680134680134</v>
      </c>
    </row>
    <row r="24" spans="1:17" s="96" customFormat="1" ht="18" customHeight="1" thickBot="1">
      <c r="A24" s="487" t="s">
        <v>218</v>
      </c>
      <c r="B24" s="488">
        <v>0</v>
      </c>
      <c r="C24" s="489">
        <v>9666</v>
      </c>
      <c r="D24" s="489">
        <f t="shared" si="8"/>
        <v>9666</v>
      </c>
      <c r="E24" s="490">
        <f t="shared" si="9"/>
        <v>0.005984331526766046</v>
      </c>
      <c r="F24" s="488">
        <v>0</v>
      </c>
      <c r="G24" s="489">
        <v>8770</v>
      </c>
      <c r="H24" s="489">
        <f t="shared" si="10"/>
        <v>8770</v>
      </c>
      <c r="I24" s="491">
        <f t="shared" si="11"/>
        <v>10.216647662485755</v>
      </c>
      <c r="J24" s="488">
        <v>0</v>
      </c>
      <c r="K24" s="489">
        <v>9666</v>
      </c>
      <c r="L24" s="489">
        <f t="shared" si="12"/>
        <v>9666</v>
      </c>
      <c r="M24" s="490">
        <f t="shared" si="13"/>
        <v>0.005984331526766046</v>
      </c>
      <c r="N24" s="488">
        <v>0</v>
      </c>
      <c r="O24" s="489">
        <v>8770</v>
      </c>
      <c r="P24" s="489">
        <f t="shared" si="14"/>
        <v>8770</v>
      </c>
      <c r="Q24" s="492">
        <f>(L24/P24-1)*100</f>
        <v>10.216647662485755</v>
      </c>
    </row>
    <row r="25" s="95" customFormat="1" ht="12">
      <c r="A25" s="94" t="s">
        <v>227</v>
      </c>
    </row>
    <row r="26" ht="15">
      <c r="A26" s="94" t="s">
        <v>0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5:Q65536 I25:I65536 Q3 I3 I5 Q5">
    <cfRule type="cellIs" priority="3" dxfId="91" operator="lessThan" stopIfTrue="1">
      <formula>0</formula>
    </cfRule>
  </conditionalFormatting>
  <conditionalFormatting sqref="I8:I24 Q8:Q24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8"/>
  <sheetViews>
    <sheetView showGridLines="0" zoomScale="90" zoomScaleNormal="90" zoomScalePageLayoutView="0" workbookViewId="0" topLeftCell="A1">
      <pane xSplit="22320" topLeftCell="A1" activePane="topLeft" state="split"/>
      <selection pane="topLeft" activeCell="A27" sqref="A27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9" t="s">
        <v>28</v>
      </c>
      <c r="O1" s="540"/>
      <c r="P1" s="540"/>
      <c r="Q1" s="541"/>
    </row>
    <row r="2" ht="7.5" customHeight="1" thickBot="1"/>
    <row r="3" spans="1:17" ht="24" customHeight="1">
      <c r="A3" s="547" t="s">
        <v>41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</row>
    <row r="4" spans="1:17" ht="16.5" customHeight="1" thickBot="1">
      <c r="A4" s="550" t="s">
        <v>38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2"/>
    </row>
    <row r="5" spans="1:17" ht="15" thickBot="1">
      <c r="A5" s="556" t="s">
        <v>37</v>
      </c>
      <c r="B5" s="542" t="s">
        <v>36</v>
      </c>
      <c r="C5" s="543"/>
      <c r="D5" s="543"/>
      <c r="E5" s="543"/>
      <c r="F5" s="544"/>
      <c r="G5" s="544"/>
      <c r="H5" s="544"/>
      <c r="I5" s="545"/>
      <c r="J5" s="543" t="s">
        <v>35</v>
      </c>
      <c r="K5" s="543"/>
      <c r="L5" s="543"/>
      <c r="M5" s="543"/>
      <c r="N5" s="543"/>
      <c r="O5" s="543"/>
      <c r="P5" s="543"/>
      <c r="Q5" s="546"/>
    </row>
    <row r="6" spans="1:17" s="120" customFormat="1" ht="25.5" customHeight="1" thickBot="1">
      <c r="A6" s="557"/>
      <c r="B6" s="553" t="s">
        <v>199</v>
      </c>
      <c r="C6" s="554"/>
      <c r="D6" s="555"/>
      <c r="E6" s="559" t="s">
        <v>34</v>
      </c>
      <c r="F6" s="553" t="s">
        <v>200</v>
      </c>
      <c r="G6" s="554"/>
      <c r="H6" s="555"/>
      <c r="I6" s="561" t="s">
        <v>33</v>
      </c>
      <c r="J6" s="553" t="s">
        <v>201</v>
      </c>
      <c r="K6" s="554"/>
      <c r="L6" s="555"/>
      <c r="M6" s="559" t="s">
        <v>34</v>
      </c>
      <c r="N6" s="553" t="s">
        <v>202</v>
      </c>
      <c r="O6" s="554"/>
      <c r="P6" s="555"/>
      <c r="Q6" s="559" t="s">
        <v>33</v>
      </c>
    </row>
    <row r="7" spans="1:17" s="115" customFormat="1" ht="15" thickBot="1">
      <c r="A7" s="558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122" customFormat="1" ht="16.5" customHeight="1" thickBot="1">
      <c r="A8" s="127" t="s">
        <v>24</v>
      </c>
      <c r="B8" s="125">
        <f>SUM(B9:B25)</f>
        <v>9804.538999999997</v>
      </c>
      <c r="C8" s="124">
        <f>SUM(C9:C25)</f>
        <v>1151.3700000000001</v>
      </c>
      <c r="D8" s="124">
        <f aca="true" t="shared" si="0" ref="D8:D25">C8+B8</f>
        <v>10955.908999999998</v>
      </c>
      <c r="E8" s="126">
        <f aca="true" t="shared" si="1" ref="E8:E18">(D8/$D$8)</f>
        <v>1</v>
      </c>
      <c r="F8" s="125">
        <f>SUM(F9:F25)</f>
        <v>9210.109999999997</v>
      </c>
      <c r="G8" s="124">
        <f>SUM(G9:G25)</f>
        <v>1039.0659999999998</v>
      </c>
      <c r="H8" s="124">
        <f aca="true" t="shared" si="2" ref="H8:H25">G8+F8</f>
        <v>10249.175999999996</v>
      </c>
      <c r="I8" s="123">
        <f aca="true" t="shared" si="3" ref="I8:I19">(D8/H8-1)*100</f>
        <v>6.895510429326235</v>
      </c>
      <c r="J8" s="125">
        <f>SUM(J9:J25)</f>
        <v>9804.538999999997</v>
      </c>
      <c r="K8" s="124">
        <f>SUM(K9:K25)</f>
        <v>1151.3700000000001</v>
      </c>
      <c r="L8" s="124">
        <f aca="true" t="shared" si="4" ref="L8:L25">K8+J8</f>
        <v>10955.908999999998</v>
      </c>
      <c r="M8" s="126">
        <f aca="true" t="shared" si="5" ref="M8:M18">(L8/$L$8)</f>
        <v>1</v>
      </c>
      <c r="N8" s="125">
        <f>SUM(N9:N25)</f>
        <v>9210.109999999997</v>
      </c>
      <c r="O8" s="124">
        <f>SUM(O9:O25)</f>
        <v>1039.0659999999998</v>
      </c>
      <c r="P8" s="124">
        <f aca="true" t="shared" si="6" ref="P8:P25">O8+N8</f>
        <v>10249.175999999996</v>
      </c>
      <c r="Q8" s="123">
        <f aca="true" t="shared" si="7" ref="Q8:Q19">(L8/P8-1)*100</f>
        <v>6.895510429326235</v>
      </c>
    </row>
    <row r="9" spans="1:17" s="96" customFormat="1" ht="16.5" customHeight="1" thickTop="1">
      <c r="A9" s="107" t="s">
        <v>203</v>
      </c>
      <c r="B9" s="104">
        <v>3794.2859999999996</v>
      </c>
      <c r="C9" s="103">
        <v>226.471</v>
      </c>
      <c r="D9" s="103">
        <f t="shared" si="0"/>
        <v>4020.7569999999996</v>
      </c>
      <c r="E9" s="105">
        <f t="shared" si="1"/>
        <v>0.36699437718951483</v>
      </c>
      <c r="F9" s="104">
        <v>3321.178</v>
      </c>
      <c r="G9" s="103">
        <v>192.28900000000002</v>
      </c>
      <c r="H9" s="103">
        <f t="shared" si="2"/>
        <v>3513.467</v>
      </c>
      <c r="I9" s="106">
        <f t="shared" si="3"/>
        <v>14.438444988952504</v>
      </c>
      <c r="J9" s="104">
        <v>3794.2859999999996</v>
      </c>
      <c r="K9" s="103">
        <v>226.471</v>
      </c>
      <c r="L9" s="103">
        <f t="shared" si="4"/>
        <v>4020.7569999999996</v>
      </c>
      <c r="M9" s="105">
        <f t="shared" si="5"/>
        <v>0.36699437718951483</v>
      </c>
      <c r="N9" s="104">
        <v>3321.178</v>
      </c>
      <c r="O9" s="103">
        <v>192.28900000000002</v>
      </c>
      <c r="P9" s="103">
        <f t="shared" si="6"/>
        <v>3513.467</v>
      </c>
      <c r="Q9" s="102">
        <f t="shared" si="7"/>
        <v>14.438444988952504</v>
      </c>
    </row>
    <row r="10" spans="1:17" s="96" customFormat="1" ht="16.5" customHeight="1">
      <c r="A10" s="107" t="s">
        <v>219</v>
      </c>
      <c r="B10" s="104">
        <v>2056.917</v>
      </c>
      <c r="C10" s="103">
        <v>0</v>
      </c>
      <c r="D10" s="103">
        <f t="shared" si="0"/>
        <v>2056.917</v>
      </c>
      <c r="E10" s="105">
        <f t="shared" si="1"/>
        <v>0.187744987659171</v>
      </c>
      <c r="F10" s="104">
        <v>2172.963</v>
      </c>
      <c r="G10" s="103"/>
      <c r="H10" s="103">
        <f t="shared" si="2"/>
        <v>2172.963</v>
      </c>
      <c r="I10" s="106">
        <f t="shared" si="3"/>
        <v>-5.340449883408061</v>
      </c>
      <c r="J10" s="104">
        <v>2056.917</v>
      </c>
      <c r="K10" s="103"/>
      <c r="L10" s="103">
        <f t="shared" si="4"/>
        <v>2056.917</v>
      </c>
      <c r="M10" s="105">
        <f t="shared" si="5"/>
        <v>0.187744987659171</v>
      </c>
      <c r="N10" s="104">
        <v>2172.963</v>
      </c>
      <c r="O10" s="103"/>
      <c r="P10" s="103">
        <f t="shared" si="6"/>
        <v>2172.963</v>
      </c>
      <c r="Q10" s="102">
        <f t="shared" si="7"/>
        <v>-5.340449883408061</v>
      </c>
    </row>
    <row r="11" spans="1:17" s="96" customFormat="1" ht="16.5" customHeight="1">
      <c r="A11" s="107" t="s">
        <v>204</v>
      </c>
      <c r="B11" s="104">
        <v>1252.2180000000005</v>
      </c>
      <c r="C11" s="103">
        <v>0</v>
      </c>
      <c r="D11" s="103">
        <f t="shared" si="0"/>
        <v>1252.2180000000005</v>
      </c>
      <c r="E11" s="105">
        <f t="shared" si="1"/>
        <v>0.11429613006095622</v>
      </c>
      <c r="F11" s="104">
        <v>893.8669999999995</v>
      </c>
      <c r="G11" s="103"/>
      <c r="H11" s="103">
        <f t="shared" si="2"/>
        <v>893.8669999999995</v>
      </c>
      <c r="I11" s="106">
        <f t="shared" si="3"/>
        <v>40.08996864186744</v>
      </c>
      <c r="J11" s="104">
        <v>1252.2180000000005</v>
      </c>
      <c r="K11" s="103"/>
      <c r="L11" s="103">
        <f t="shared" si="4"/>
        <v>1252.2180000000005</v>
      </c>
      <c r="M11" s="105">
        <f t="shared" si="5"/>
        <v>0.11429613006095622</v>
      </c>
      <c r="N11" s="104">
        <v>893.8669999999995</v>
      </c>
      <c r="O11" s="103"/>
      <c r="P11" s="103">
        <f t="shared" si="6"/>
        <v>893.8669999999995</v>
      </c>
      <c r="Q11" s="102">
        <f t="shared" si="7"/>
        <v>40.08996864186744</v>
      </c>
    </row>
    <row r="12" spans="1:17" s="96" customFormat="1" ht="16.5" customHeight="1">
      <c r="A12" s="107" t="s">
        <v>220</v>
      </c>
      <c r="B12" s="104">
        <v>910.1590000000001</v>
      </c>
      <c r="C12" s="103">
        <v>0</v>
      </c>
      <c r="D12" s="103">
        <f>C12+B12</f>
        <v>910.1590000000001</v>
      </c>
      <c r="E12" s="105">
        <f>(D12/$D$8)</f>
        <v>0.08307471338069715</v>
      </c>
      <c r="F12" s="104">
        <v>685.0830000000001</v>
      </c>
      <c r="G12" s="103"/>
      <c r="H12" s="103">
        <f>G12+F12</f>
        <v>685.0830000000001</v>
      </c>
      <c r="I12" s="106">
        <f>(D12/H12-1)*100</f>
        <v>32.85382939001551</v>
      </c>
      <c r="J12" s="104">
        <v>910.1590000000001</v>
      </c>
      <c r="K12" s="103"/>
      <c r="L12" s="103">
        <f>K12+J12</f>
        <v>910.1590000000001</v>
      </c>
      <c r="M12" s="105">
        <f>(L12/$L$8)</f>
        <v>0.08307471338069715</v>
      </c>
      <c r="N12" s="104">
        <v>685.0830000000001</v>
      </c>
      <c r="O12" s="103"/>
      <c r="P12" s="103">
        <f>O12+N12</f>
        <v>685.0830000000001</v>
      </c>
      <c r="Q12" s="102">
        <f>(L12/P12-1)*100</f>
        <v>32.85382939001551</v>
      </c>
    </row>
    <row r="13" spans="1:17" s="96" customFormat="1" ht="16.5" customHeight="1">
      <c r="A13" s="107" t="s">
        <v>206</v>
      </c>
      <c r="B13" s="104">
        <v>592.5069999999998</v>
      </c>
      <c r="C13" s="103">
        <v>0</v>
      </c>
      <c r="D13" s="103">
        <f>C13+B13</f>
        <v>592.5069999999998</v>
      </c>
      <c r="E13" s="105">
        <f>(D13/$D$8)</f>
        <v>0.05408104430221171</v>
      </c>
      <c r="F13" s="104">
        <v>552.3910000000001</v>
      </c>
      <c r="G13" s="103"/>
      <c r="H13" s="103">
        <f>G13+F13</f>
        <v>552.3910000000001</v>
      </c>
      <c r="I13" s="106">
        <f>(D13/H13-1)*100</f>
        <v>7.262247212572204</v>
      </c>
      <c r="J13" s="104">
        <v>592.5069999999998</v>
      </c>
      <c r="K13" s="103"/>
      <c r="L13" s="103">
        <f>K13+J13</f>
        <v>592.5069999999998</v>
      </c>
      <c r="M13" s="105">
        <f>(L13/$L$8)</f>
        <v>0.05408104430221171</v>
      </c>
      <c r="N13" s="104">
        <v>552.3910000000001</v>
      </c>
      <c r="O13" s="103"/>
      <c r="P13" s="103">
        <f>O13+N13</f>
        <v>552.3910000000001</v>
      </c>
      <c r="Q13" s="102">
        <f>(L13/P13-1)*100</f>
        <v>7.262247212572204</v>
      </c>
    </row>
    <row r="14" spans="1:17" s="96" customFormat="1" ht="16.5" customHeight="1">
      <c r="A14" s="107" t="s">
        <v>221</v>
      </c>
      <c r="B14" s="104">
        <v>0</v>
      </c>
      <c r="C14" s="103">
        <v>385.408</v>
      </c>
      <c r="D14" s="103">
        <f>C14+B14</f>
        <v>385.408</v>
      </c>
      <c r="E14" s="105">
        <f>(D14/$D$8)</f>
        <v>0.035178094305091445</v>
      </c>
      <c r="F14" s="104"/>
      <c r="G14" s="103">
        <v>238.76</v>
      </c>
      <c r="H14" s="103">
        <f>G14+F14</f>
        <v>238.76</v>
      </c>
      <c r="I14" s="106">
        <f>(D14/H14-1)*100</f>
        <v>61.42067347964484</v>
      </c>
      <c r="J14" s="104"/>
      <c r="K14" s="103">
        <v>385.408</v>
      </c>
      <c r="L14" s="103">
        <f>K14+J14</f>
        <v>385.408</v>
      </c>
      <c r="M14" s="105">
        <f>(L14/$L$8)</f>
        <v>0.035178094305091445</v>
      </c>
      <c r="N14" s="104"/>
      <c r="O14" s="103">
        <v>238.76</v>
      </c>
      <c r="P14" s="103">
        <f>O14+N14</f>
        <v>238.76</v>
      </c>
      <c r="Q14" s="102">
        <f>(L14/P14-1)*100</f>
        <v>61.42067347964484</v>
      </c>
    </row>
    <row r="15" spans="1:17" s="96" customFormat="1" ht="16.5" customHeight="1">
      <c r="A15" s="107" t="s">
        <v>222</v>
      </c>
      <c r="B15" s="104">
        <v>277.81100000000004</v>
      </c>
      <c r="C15" s="103">
        <v>0</v>
      </c>
      <c r="D15" s="103">
        <f>C15+B15</f>
        <v>277.81100000000004</v>
      </c>
      <c r="E15" s="105">
        <f>(D15/$D$8)</f>
        <v>0.025357183963466663</v>
      </c>
      <c r="F15" s="104">
        <v>237.97299999999998</v>
      </c>
      <c r="G15" s="103"/>
      <c r="H15" s="103">
        <f>G15+F15</f>
        <v>237.97299999999998</v>
      </c>
      <c r="I15" s="106">
        <f>(D15/H15-1)*100</f>
        <v>16.740554600732025</v>
      </c>
      <c r="J15" s="104">
        <v>277.81100000000004</v>
      </c>
      <c r="K15" s="103"/>
      <c r="L15" s="103">
        <f>K15+J15</f>
        <v>277.81100000000004</v>
      </c>
      <c r="M15" s="105">
        <f>(L15/$L$8)</f>
        <v>0.025357183963466663</v>
      </c>
      <c r="N15" s="104">
        <v>237.97299999999998</v>
      </c>
      <c r="O15" s="103"/>
      <c r="P15" s="103">
        <f>O15+N15</f>
        <v>237.97299999999998</v>
      </c>
      <c r="Q15" s="102">
        <f>(L15/P15-1)*100</f>
        <v>16.740554600732025</v>
      </c>
    </row>
    <row r="16" spans="1:17" s="96" customFormat="1" ht="16.5" customHeight="1">
      <c r="A16" s="107" t="s">
        <v>216</v>
      </c>
      <c r="B16" s="104">
        <v>227.69299999999996</v>
      </c>
      <c r="C16" s="103">
        <v>0</v>
      </c>
      <c r="D16" s="103">
        <f t="shared" si="0"/>
        <v>227.69299999999996</v>
      </c>
      <c r="E16" s="105">
        <f t="shared" si="1"/>
        <v>0.020782666230615827</v>
      </c>
      <c r="F16" s="104">
        <v>142.59999999999997</v>
      </c>
      <c r="G16" s="103"/>
      <c r="H16" s="103">
        <f t="shared" si="2"/>
        <v>142.59999999999997</v>
      </c>
      <c r="I16" s="106">
        <f t="shared" si="3"/>
        <v>59.6725105189341</v>
      </c>
      <c r="J16" s="104">
        <v>227.69299999999996</v>
      </c>
      <c r="K16" s="103"/>
      <c r="L16" s="103">
        <f t="shared" si="4"/>
        <v>227.69299999999996</v>
      </c>
      <c r="M16" s="105">
        <f t="shared" si="5"/>
        <v>0.020782666230615827</v>
      </c>
      <c r="N16" s="104">
        <v>142.59999999999997</v>
      </c>
      <c r="O16" s="103"/>
      <c r="P16" s="103">
        <f t="shared" si="6"/>
        <v>142.59999999999997</v>
      </c>
      <c r="Q16" s="102">
        <f t="shared" si="7"/>
        <v>59.6725105189341</v>
      </c>
    </row>
    <row r="17" spans="1:17" s="96" customFormat="1" ht="16.5" customHeight="1">
      <c r="A17" s="107" t="s">
        <v>223</v>
      </c>
      <c r="B17" s="104">
        <v>207.586</v>
      </c>
      <c r="C17" s="103">
        <v>0</v>
      </c>
      <c r="D17" s="103">
        <f t="shared" si="0"/>
        <v>207.586</v>
      </c>
      <c r="E17" s="105">
        <f t="shared" si="1"/>
        <v>0.01894740089571756</v>
      </c>
      <c r="F17" s="104">
        <v>8.399999999999999</v>
      </c>
      <c r="G17" s="103"/>
      <c r="H17" s="103">
        <f t="shared" si="2"/>
        <v>8.399999999999999</v>
      </c>
      <c r="I17" s="106" t="s">
        <v>50</v>
      </c>
      <c r="J17" s="104">
        <v>207.586</v>
      </c>
      <c r="K17" s="103"/>
      <c r="L17" s="103">
        <f t="shared" si="4"/>
        <v>207.586</v>
      </c>
      <c r="M17" s="105">
        <f t="shared" si="5"/>
        <v>0.01894740089571756</v>
      </c>
      <c r="N17" s="104">
        <v>8.399999999999999</v>
      </c>
      <c r="O17" s="103"/>
      <c r="P17" s="103">
        <f t="shared" si="6"/>
        <v>8.399999999999999</v>
      </c>
      <c r="Q17" s="102">
        <f t="shared" si="7"/>
        <v>2371.2619047619055</v>
      </c>
    </row>
    <row r="18" spans="1:17" s="96" customFormat="1" ht="16.5" customHeight="1">
      <c r="A18" s="107" t="s">
        <v>210</v>
      </c>
      <c r="B18" s="104">
        <v>0</v>
      </c>
      <c r="C18" s="103">
        <v>199.46300000000008</v>
      </c>
      <c r="D18" s="103">
        <f t="shared" si="0"/>
        <v>199.46300000000008</v>
      </c>
      <c r="E18" s="105">
        <f t="shared" si="1"/>
        <v>0.0182059745111063</v>
      </c>
      <c r="F18" s="104"/>
      <c r="G18" s="103">
        <v>248.34500000000006</v>
      </c>
      <c r="H18" s="103">
        <f t="shared" si="2"/>
        <v>248.34500000000006</v>
      </c>
      <c r="I18" s="106">
        <f t="shared" si="3"/>
        <v>-19.68310213614124</v>
      </c>
      <c r="J18" s="104"/>
      <c r="K18" s="103">
        <v>199.46300000000008</v>
      </c>
      <c r="L18" s="103">
        <f t="shared" si="4"/>
        <v>199.46300000000008</v>
      </c>
      <c r="M18" s="105">
        <f t="shared" si="5"/>
        <v>0.0182059745111063</v>
      </c>
      <c r="N18" s="104"/>
      <c r="O18" s="103">
        <v>248.34500000000006</v>
      </c>
      <c r="P18" s="103">
        <f t="shared" si="6"/>
        <v>248.34500000000006</v>
      </c>
      <c r="Q18" s="102">
        <f t="shared" si="7"/>
        <v>-19.68310213614124</v>
      </c>
    </row>
    <row r="19" spans="1:17" s="96" customFormat="1" ht="16.5" customHeight="1">
      <c r="A19" s="107" t="s">
        <v>224</v>
      </c>
      <c r="B19" s="104">
        <v>172.3</v>
      </c>
      <c r="C19" s="103">
        <v>0</v>
      </c>
      <c r="D19" s="103">
        <f>C19+B19</f>
        <v>172.3</v>
      </c>
      <c r="E19" s="105">
        <f aca="true" t="shared" si="8" ref="E19:E25">(D19/$D$8)</f>
        <v>0.015726673158749316</v>
      </c>
      <c r="F19" s="104">
        <v>245.9</v>
      </c>
      <c r="G19" s="103"/>
      <c r="H19" s="103">
        <f>G19+F19</f>
        <v>245.9</v>
      </c>
      <c r="I19" s="106">
        <f t="shared" si="3"/>
        <v>-29.9308662057747</v>
      </c>
      <c r="J19" s="104">
        <v>172.3</v>
      </c>
      <c r="K19" s="103"/>
      <c r="L19" s="103">
        <f>K19+J19</f>
        <v>172.3</v>
      </c>
      <c r="M19" s="105">
        <f aca="true" t="shared" si="9" ref="M19:M25">(L19/$L$8)</f>
        <v>0.015726673158749316</v>
      </c>
      <c r="N19" s="104">
        <v>245.9</v>
      </c>
      <c r="O19" s="103"/>
      <c r="P19" s="103">
        <f>O19+N19</f>
        <v>245.9</v>
      </c>
      <c r="Q19" s="102">
        <f t="shared" si="7"/>
        <v>-29.9308662057747</v>
      </c>
    </row>
    <row r="20" spans="1:17" s="96" customFormat="1" ht="16.5" customHeight="1">
      <c r="A20" s="480" t="s">
        <v>225</v>
      </c>
      <c r="B20" s="481">
        <v>145.584</v>
      </c>
      <c r="C20" s="482">
        <v>0</v>
      </c>
      <c r="D20" s="482">
        <f>C20+B20</f>
        <v>145.584</v>
      </c>
      <c r="E20" s="483">
        <f t="shared" si="8"/>
        <v>0.013288171707158214</v>
      </c>
      <c r="F20" s="481">
        <v>218.82</v>
      </c>
      <c r="G20" s="482"/>
      <c r="H20" s="482">
        <f>G20+F20</f>
        <v>218.82</v>
      </c>
      <c r="I20" s="484">
        <f aca="true" t="shared" si="10" ref="I20:I25">(D20/H20-1)*100</f>
        <v>-33.468604332327935</v>
      </c>
      <c r="J20" s="481">
        <v>145.584</v>
      </c>
      <c r="K20" s="482"/>
      <c r="L20" s="482">
        <f>K20+J20</f>
        <v>145.584</v>
      </c>
      <c r="M20" s="483">
        <f t="shared" si="9"/>
        <v>0.013288171707158214</v>
      </c>
      <c r="N20" s="481">
        <v>218.82</v>
      </c>
      <c r="O20" s="482"/>
      <c r="P20" s="482">
        <f>O20+N20</f>
        <v>218.82</v>
      </c>
      <c r="Q20" s="485">
        <f aca="true" t="shared" si="11" ref="Q20:Q25">(L20/P20-1)*100</f>
        <v>-33.468604332327935</v>
      </c>
    </row>
    <row r="21" spans="1:17" s="96" customFormat="1" ht="16.5" customHeight="1">
      <c r="A21" s="107" t="s">
        <v>207</v>
      </c>
      <c r="B21" s="104">
        <v>82.89199999999994</v>
      </c>
      <c r="C21" s="103">
        <v>0.132</v>
      </c>
      <c r="D21" s="103">
        <f t="shared" si="0"/>
        <v>83.02399999999994</v>
      </c>
      <c r="E21" s="105">
        <f t="shared" si="8"/>
        <v>0.007578011098850854</v>
      </c>
      <c r="F21" s="104">
        <v>124.16299999999998</v>
      </c>
      <c r="G21" s="103">
        <v>0.34800000000000003</v>
      </c>
      <c r="H21" s="103">
        <f t="shared" si="2"/>
        <v>124.51099999999998</v>
      </c>
      <c r="I21" s="106">
        <f t="shared" si="10"/>
        <v>-33.319947635148736</v>
      </c>
      <c r="J21" s="104">
        <v>82.89199999999994</v>
      </c>
      <c r="K21" s="103">
        <v>0.132</v>
      </c>
      <c r="L21" s="103">
        <f t="shared" si="4"/>
        <v>83.02399999999994</v>
      </c>
      <c r="M21" s="105">
        <f t="shared" si="9"/>
        <v>0.007578011098850854</v>
      </c>
      <c r="N21" s="104">
        <v>124.16299999999998</v>
      </c>
      <c r="O21" s="103">
        <v>0.34800000000000003</v>
      </c>
      <c r="P21" s="103">
        <f t="shared" si="6"/>
        <v>124.51099999999998</v>
      </c>
      <c r="Q21" s="102">
        <f t="shared" si="11"/>
        <v>-33.319947635148736</v>
      </c>
    </row>
    <row r="22" spans="1:17" s="96" customFormat="1" ht="16.5" customHeight="1">
      <c r="A22" s="107" t="s">
        <v>212</v>
      </c>
      <c r="B22" s="104">
        <v>0</v>
      </c>
      <c r="C22" s="103">
        <v>60.596</v>
      </c>
      <c r="D22" s="103">
        <f t="shared" si="0"/>
        <v>60.596</v>
      </c>
      <c r="E22" s="105">
        <f t="shared" si="8"/>
        <v>0.005530896614785684</v>
      </c>
      <c r="F22" s="104"/>
      <c r="G22" s="103">
        <v>48.434</v>
      </c>
      <c r="H22" s="103">
        <f t="shared" si="2"/>
        <v>48.434</v>
      </c>
      <c r="I22" s="106">
        <f t="shared" si="10"/>
        <v>25.110459594499734</v>
      </c>
      <c r="J22" s="104"/>
      <c r="K22" s="103">
        <v>60.596</v>
      </c>
      <c r="L22" s="103">
        <f t="shared" si="4"/>
        <v>60.596</v>
      </c>
      <c r="M22" s="105">
        <f t="shared" si="9"/>
        <v>0.005530896614785684</v>
      </c>
      <c r="N22" s="104"/>
      <c r="O22" s="103">
        <v>48.434</v>
      </c>
      <c r="P22" s="103">
        <f t="shared" si="6"/>
        <v>48.434</v>
      </c>
      <c r="Q22" s="102">
        <f t="shared" si="11"/>
        <v>25.110459594499734</v>
      </c>
    </row>
    <row r="23" spans="1:17" s="96" customFormat="1" ht="16.5" customHeight="1">
      <c r="A23" s="107" t="s">
        <v>226</v>
      </c>
      <c r="B23" s="104">
        <v>0</v>
      </c>
      <c r="C23" s="103">
        <v>45.75</v>
      </c>
      <c r="D23" s="103">
        <f t="shared" si="0"/>
        <v>45.75</v>
      </c>
      <c r="E23" s="105">
        <f t="shared" si="8"/>
        <v>0.004175828769662107</v>
      </c>
      <c r="F23" s="104"/>
      <c r="G23" s="103">
        <v>34.3</v>
      </c>
      <c r="H23" s="103">
        <f t="shared" si="2"/>
        <v>34.3</v>
      </c>
      <c r="I23" s="106">
        <f t="shared" si="10"/>
        <v>33.38192419825074</v>
      </c>
      <c r="J23" s="104"/>
      <c r="K23" s="103">
        <v>45.75</v>
      </c>
      <c r="L23" s="103">
        <f t="shared" si="4"/>
        <v>45.75</v>
      </c>
      <c r="M23" s="105">
        <f t="shared" si="9"/>
        <v>0.004175828769662107</v>
      </c>
      <c r="N23" s="104"/>
      <c r="O23" s="103">
        <v>34.3</v>
      </c>
      <c r="P23" s="103">
        <f t="shared" si="6"/>
        <v>34.3</v>
      </c>
      <c r="Q23" s="102">
        <f t="shared" si="11"/>
        <v>33.38192419825074</v>
      </c>
    </row>
    <row r="24" spans="1:17" s="96" customFormat="1" ht="16.5" customHeight="1">
      <c r="A24" s="107" t="s">
        <v>209</v>
      </c>
      <c r="B24" s="104">
        <v>45.495999999999995</v>
      </c>
      <c r="C24" s="103">
        <v>0</v>
      </c>
      <c r="D24" s="103">
        <f t="shared" si="0"/>
        <v>45.495999999999995</v>
      </c>
      <c r="E24" s="105">
        <f t="shared" si="8"/>
        <v>0.004152644933432726</v>
      </c>
      <c r="F24" s="104">
        <v>55.84700000000001</v>
      </c>
      <c r="G24" s="103"/>
      <c r="H24" s="103">
        <f t="shared" si="2"/>
        <v>55.84700000000001</v>
      </c>
      <c r="I24" s="106">
        <f t="shared" si="10"/>
        <v>-18.534567658065804</v>
      </c>
      <c r="J24" s="104">
        <v>45.495999999999995</v>
      </c>
      <c r="K24" s="103"/>
      <c r="L24" s="103">
        <f t="shared" si="4"/>
        <v>45.495999999999995</v>
      </c>
      <c r="M24" s="105">
        <f t="shared" si="9"/>
        <v>0.004152644933432726</v>
      </c>
      <c r="N24" s="104">
        <v>55.84700000000001</v>
      </c>
      <c r="O24" s="103"/>
      <c r="P24" s="103">
        <f t="shared" si="6"/>
        <v>55.84700000000001</v>
      </c>
      <c r="Q24" s="102">
        <f t="shared" si="11"/>
        <v>-18.534567658065804</v>
      </c>
    </row>
    <row r="25" spans="1:17" s="96" customFormat="1" ht="16.5" customHeight="1" thickBot="1">
      <c r="A25" s="101" t="s">
        <v>218</v>
      </c>
      <c r="B25" s="98">
        <v>39.09</v>
      </c>
      <c r="C25" s="97">
        <v>233.54999999999998</v>
      </c>
      <c r="D25" s="97">
        <f t="shared" si="0"/>
        <v>272.64</v>
      </c>
      <c r="E25" s="99">
        <f t="shared" si="8"/>
        <v>0.02488520121881261</v>
      </c>
      <c r="F25" s="98">
        <v>550.9250000000001</v>
      </c>
      <c r="G25" s="97">
        <v>276.59000000000003</v>
      </c>
      <c r="H25" s="97">
        <f t="shared" si="2"/>
        <v>827.5150000000001</v>
      </c>
      <c r="I25" s="100">
        <f t="shared" si="10"/>
        <v>-67.05316519942237</v>
      </c>
      <c r="J25" s="98">
        <v>39.09</v>
      </c>
      <c r="K25" s="97">
        <v>233.54999999999998</v>
      </c>
      <c r="L25" s="97">
        <f t="shared" si="4"/>
        <v>272.64</v>
      </c>
      <c r="M25" s="99">
        <f t="shared" si="9"/>
        <v>0.02488520121881261</v>
      </c>
      <c r="N25" s="98">
        <v>550.9250000000001</v>
      </c>
      <c r="O25" s="97">
        <v>276.59000000000003</v>
      </c>
      <c r="P25" s="97">
        <f t="shared" si="6"/>
        <v>827.5150000000001</v>
      </c>
      <c r="Q25" s="437">
        <f t="shared" si="11"/>
        <v>-67.05316519942237</v>
      </c>
    </row>
    <row r="26" s="95" customFormat="1" ht="15">
      <c r="A26" s="121" t="s">
        <v>227</v>
      </c>
    </row>
    <row r="27" ht="15">
      <c r="A27" s="121" t="s">
        <v>40</v>
      </c>
    </row>
    <row r="28" ht="15">
      <c r="A28" s="93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6:Q65536 I26:I65536 Q3 I3">
    <cfRule type="cellIs" priority="8" dxfId="91" operator="lessThan" stopIfTrue="1">
      <formula>0</formula>
    </cfRule>
  </conditionalFormatting>
  <conditionalFormatting sqref="I8:I25 Q8:Q25">
    <cfRule type="cellIs" priority="9" dxfId="91" operator="lessThan" stopIfTrue="1">
      <formula>0</formula>
    </cfRule>
    <cfRule type="cellIs" priority="10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1">
      <selection activeCell="M14" sqref="M14"/>
    </sheetView>
  </sheetViews>
  <sheetFormatPr defaultColWidth="8.00390625" defaultRowHeight="15"/>
  <cols>
    <col min="1" max="1" width="29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573" t="s">
        <v>46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</row>
    <row r="4" spans="1:25" ht="21" customHeight="1" thickBot="1">
      <c r="A4" s="587" t="s">
        <v>45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74" customFormat="1" ht="19.5" customHeight="1" thickBot="1" thickTop="1">
      <c r="A5" s="576" t="s">
        <v>44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5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4"/>
    </row>
    <row r="6" spans="1:25" s="173" customFormat="1" ht="26.25" customHeight="1" thickBot="1">
      <c r="A6" s="577"/>
      <c r="B6" s="583" t="s">
        <v>199</v>
      </c>
      <c r="C6" s="584"/>
      <c r="D6" s="584"/>
      <c r="E6" s="584"/>
      <c r="F6" s="585"/>
      <c r="G6" s="580" t="s">
        <v>34</v>
      </c>
      <c r="H6" s="583" t="s">
        <v>200</v>
      </c>
      <c r="I6" s="584"/>
      <c r="J6" s="584"/>
      <c r="K6" s="584"/>
      <c r="L6" s="585"/>
      <c r="M6" s="580" t="s">
        <v>33</v>
      </c>
      <c r="N6" s="590" t="s">
        <v>201</v>
      </c>
      <c r="O6" s="584"/>
      <c r="P6" s="584"/>
      <c r="Q6" s="584"/>
      <c r="R6" s="584"/>
      <c r="S6" s="580" t="s">
        <v>34</v>
      </c>
      <c r="T6" s="590" t="s">
        <v>202</v>
      </c>
      <c r="U6" s="584"/>
      <c r="V6" s="584"/>
      <c r="W6" s="584"/>
      <c r="X6" s="584"/>
      <c r="Y6" s="580" t="s">
        <v>33</v>
      </c>
    </row>
    <row r="7" spans="1:25" s="168" customFormat="1" ht="26.25" customHeight="1">
      <c r="A7" s="578"/>
      <c r="B7" s="563" t="s">
        <v>22</v>
      </c>
      <c r="C7" s="564"/>
      <c r="D7" s="565" t="s">
        <v>21</v>
      </c>
      <c r="E7" s="566"/>
      <c r="F7" s="567" t="s">
        <v>17</v>
      </c>
      <c r="G7" s="581"/>
      <c r="H7" s="563" t="s">
        <v>22</v>
      </c>
      <c r="I7" s="564"/>
      <c r="J7" s="565" t="s">
        <v>21</v>
      </c>
      <c r="K7" s="566"/>
      <c r="L7" s="567" t="s">
        <v>17</v>
      </c>
      <c r="M7" s="581"/>
      <c r="N7" s="564" t="s">
        <v>22</v>
      </c>
      <c r="O7" s="564"/>
      <c r="P7" s="569" t="s">
        <v>21</v>
      </c>
      <c r="Q7" s="564"/>
      <c r="R7" s="567" t="s">
        <v>17</v>
      </c>
      <c r="S7" s="581"/>
      <c r="T7" s="570" t="s">
        <v>22</v>
      </c>
      <c r="U7" s="566"/>
      <c r="V7" s="565" t="s">
        <v>21</v>
      </c>
      <c r="W7" s="586"/>
      <c r="X7" s="567" t="s">
        <v>17</v>
      </c>
      <c r="Y7" s="581"/>
    </row>
    <row r="8" spans="1:25" s="168" customFormat="1" ht="31.5" thickBot="1">
      <c r="A8" s="579"/>
      <c r="B8" s="171" t="s">
        <v>19</v>
      </c>
      <c r="C8" s="169" t="s">
        <v>18</v>
      </c>
      <c r="D8" s="170" t="s">
        <v>19</v>
      </c>
      <c r="E8" s="169" t="s">
        <v>18</v>
      </c>
      <c r="F8" s="568"/>
      <c r="G8" s="582"/>
      <c r="H8" s="171" t="s">
        <v>19</v>
      </c>
      <c r="I8" s="169" t="s">
        <v>18</v>
      </c>
      <c r="J8" s="170" t="s">
        <v>19</v>
      </c>
      <c r="K8" s="169" t="s">
        <v>18</v>
      </c>
      <c r="L8" s="568"/>
      <c r="M8" s="582"/>
      <c r="N8" s="172" t="s">
        <v>19</v>
      </c>
      <c r="O8" s="169" t="s">
        <v>18</v>
      </c>
      <c r="P8" s="170" t="s">
        <v>19</v>
      </c>
      <c r="Q8" s="169" t="s">
        <v>18</v>
      </c>
      <c r="R8" s="568"/>
      <c r="S8" s="582"/>
      <c r="T8" s="171" t="s">
        <v>19</v>
      </c>
      <c r="U8" s="169" t="s">
        <v>18</v>
      </c>
      <c r="V8" s="170" t="s">
        <v>19</v>
      </c>
      <c r="W8" s="169" t="s">
        <v>18</v>
      </c>
      <c r="X8" s="568"/>
      <c r="Y8" s="582"/>
    </row>
    <row r="9" spans="1:25" s="157" customFormat="1" ht="18" customHeight="1" thickBot="1" thickTop="1">
      <c r="A9" s="167" t="s">
        <v>24</v>
      </c>
      <c r="B9" s="166">
        <f>SUM(B10:B36)</f>
        <v>385032</v>
      </c>
      <c r="C9" s="160">
        <f>SUM(C10:C36)</f>
        <v>376028</v>
      </c>
      <c r="D9" s="161">
        <f>SUM(D10:D36)</f>
        <v>6241</v>
      </c>
      <c r="E9" s="160">
        <f>SUM(E10:E36)</f>
        <v>6760</v>
      </c>
      <c r="F9" s="159">
        <f aca="true" t="shared" si="0" ref="F9:F36">SUM(B9:E9)</f>
        <v>774061</v>
      </c>
      <c r="G9" s="163">
        <f aca="true" t="shared" si="1" ref="G9:G36">F9/$F$9</f>
        <v>1</v>
      </c>
      <c r="H9" s="162">
        <f>SUM(H10:H36)</f>
        <v>349961</v>
      </c>
      <c r="I9" s="160">
        <f>SUM(I10:I36)</f>
        <v>327280</v>
      </c>
      <c r="J9" s="161">
        <f>SUM(J10:J36)</f>
        <v>2744</v>
      </c>
      <c r="K9" s="160">
        <f>SUM(K10:K36)</f>
        <v>2474</v>
      </c>
      <c r="L9" s="159">
        <f aca="true" t="shared" si="2" ref="L9:L36">SUM(H9:K9)</f>
        <v>682459</v>
      </c>
      <c r="M9" s="165">
        <f aca="true" t="shared" si="3" ref="M9:M36">IF(ISERROR(F9/L9-1),"         /0",(F9/L9-1))</f>
        <v>0.13422344785547557</v>
      </c>
      <c r="N9" s="164">
        <f>SUM(N10:N36)</f>
        <v>385032</v>
      </c>
      <c r="O9" s="160">
        <f>SUM(O10:O36)</f>
        <v>376028</v>
      </c>
      <c r="P9" s="161">
        <f>SUM(P10:P36)</f>
        <v>6241</v>
      </c>
      <c r="Q9" s="160">
        <f>SUM(Q10:Q36)</f>
        <v>6760</v>
      </c>
      <c r="R9" s="159">
        <f aca="true" t="shared" si="4" ref="R9:R36">SUM(N9:Q9)</f>
        <v>774061</v>
      </c>
      <c r="S9" s="163">
        <f aca="true" t="shared" si="5" ref="S9:S36">R9/$R$9</f>
        <v>1</v>
      </c>
      <c r="T9" s="162">
        <f>SUM(T10:T36)</f>
        <v>349961</v>
      </c>
      <c r="U9" s="160">
        <f>SUM(U10:U36)</f>
        <v>327280</v>
      </c>
      <c r="V9" s="161">
        <f>SUM(V10:V36)</f>
        <v>2744</v>
      </c>
      <c r="W9" s="160">
        <f>SUM(W10:W36)</f>
        <v>2474</v>
      </c>
      <c r="X9" s="159">
        <f aca="true" t="shared" si="6" ref="X9:X36">SUM(T9:W9)</f>
        <v>682459</v>
      </c>
      <c r="Y9" s="158">
        <f>IF(ISERROR(R9/X9-1),"         /0",(R9/X9-1))</f>
        <v>0.13422344785547557</v>
      </c>
    </row>
    <row r="10" spans="1:25" ht="19.5" customHeight="1" thickTop="1">
      <c r="A10" s="156" t="s">
        <v>203</v>
      </c>
      <c r="B10" s="154">
        <v>134073</v>
      </c>
      <c r="C10" s="150">
        <v>133747</v>
      </c>
      <c r="D10" s="151">
        <v>4821</v>
      </c>
      <c r="E10" s="150">
        <v>5135</v>
      </c>
      <c r="F10" s="149">
        <f t="shared" si="0"/>
        <v>277776</v>
      </c>
      <c r="G10" s="153">
        <f t="shared" si="1"/>
        <v>0.3588554390416259</v>
      </c>
      <c r="H10" s="152">
        <v>124498</v>
      </c>
      <c r="I10" s="150">
        <v>116798</v>
      </c>
      <c r="J10" s="151">
        <v>964</v>
      </c>
      <c r="K10" s="150">
        <v>605</v>
      </c>
      <c r="L10" s="149">
        <f t="shared" si="2"/>
        <v>242865</v>
      </c>
      <c r="M10" s="155">
        <f t="shared" si="3"/>
        <v>0.1437465258476931</v>
      </c>
      <c r="N10" s="154">
        <v>134073</v>
      </c>
      <c r="O10" s="150">
        <v>133747</v>
      </c>
      <c r="P10" s="151">
        <v>4821</v>
      </c>
      <c r="Q10" s="150">
        <v>5135</v>
      </c>
      <c r="R10" s="149">
        <f t="shared" si="4"/>
        <v>277776</v>
      </c>
      <c r="S10" s="153">
        <f t="shared" si="5"/>
        <v>0.3588554390416259</v>
      </c>
      <c r="T10" s="152">
        <v>124498</v>
      </c>
      <c r="U10" s="150">
        <v>116798</v>
      </c>
      <c r="V10" s="151">
        <v>964</v>
      </c>
      <c r="W10" s="150">
        <v>605</v>
      </c>
      <c r="X10" s="149">
        <f t="shared" si="6"/>
        <v>242865</v>
      </c>
      <c r="Y10" s="148">
        <f aca="true" t="shared" si="7" ref="Y10:Y36">IF(ISERROR(R10/X10-1),"         /0",IF(R10/X10&gt;5,"  *  ",(R10/X10-1)))</f>
        <v>0.1437465258476931</v>
      </c>
    </row>
    <row r="11" spans="1:25" ht="19.5" customHeight="1">
      <c r="A11" s="147" t="s">
        <v>206</v>
      </c>
      <c r="B11" s="145">
        <v>62952</v>
      </c>
      <c r="C11" s="141">
        <v>58514</v>
      </c>
      <c r="D11" s="142">
        <v>389</v>
      </c>
      <c r="E11" s="141">
        <v>631</v>
      </c>
      <c r="F11" s="140">
        <f t="shared" si="0"/>
        <v>122486</v>
      </c>
      <c r="G11" s="144">
        <f t="shared" si="1"/>
        <v>0.1582381750275495</v>
      </c>
      <c r="H11" s="143">
        <v>60168</v>
      </c>
      <c r="I11" s="141">
        <v>50980</v>
      </c>
      <c r="J11" s="142">
        <v>849</v>
      </c>
      <c r="K11" s="141">
        <v>1301</v>
      </c>
      <c r="L11" s="140">
        <f t="shared" si="2"/>
        <v>113298</v>
      </c>
      <c r="M11" s="146">
        <f t="shared" si="3"/>
        <v>0.08109587106568528</v>
      </c>
      <c r="N11" s="145">
        <v>62952</v>
      </c>
      <c r="O11" s="141">
        <v>58514</v>
      </c>
      <c r="P11" s="142">
        <v>389</v>
      </c>
      <c r="Q11" s="141">
        <v>631</v>
      </c>
      <c r="R11" s="140">
        <f t="shared" si="4"/>
        <v>122486</v>
      </c>
      <c r="S11" s="144">
        <f t="shared" si="5"/>
        <v>0.1582381750275495</v>
      </c>
      <c r="T11" s="143">
        <v>60168</v>
      </c>
      <c r="U11" s="141">
        <v>50980</v>
      </c>
      <c r="V11" s="142">
        <v>849</v>
      </c>
      <c r="W11" s="141">
        <v>1301</v>
      </c>
      <c r="X11" s="140">
        <f t="shared" si="6"/>
        <v>113298</v>
      </c>
      <c r="Y11" s="139">
        <f t="shared" si="7"/>
        <v>0.08109587106568528</v>
      </c>
    </row>
    <row r="12" spans="1:25" ht="19.5" customHeight="1">
      <c r="A12" s="147" t="s">
        <v>229</v>
      </c>
      <c r="B12" s="145">
        <v>24003</v>
      </c>
      <c r="C12" s="141">
        <v>22311</v>
      </c>
      <c r="D12" s="142">
        <v>0</v>
      </c>
      <c r="E12" s="141">
        <v>0</v>
      </c>
      <c r="F12" s="140">
        <f>SUM(B12:E12)</f>
        <v>46314</v>
      </c>
      <c r="G12" s="144">
        <f>F12/$F$9</f>
        <v>0.059832493821546366</v>
      </c>
      <c r="H12" s="143">
        <v>23165</v>
      </c>
      <c r="I12" s="141">
        <v>22504</v>
      </c>
      <c r="J12" s="142"/>
      <c r="K12" s="141"/>
      <c r="L12" s="140">
        <f>SUM(H12:K12)</f>
        <v>45669</v>
      </c>
      <c r="M12" s="146">
        <f>IF(ISERROR(F12/L12-1),"         /0",(F12/L12-1))</f>
        <v>0.014123365959403555</v>
      </c>
      <c r="N12" s="145">
        <v>24003</v>
      </c>
      <c r="O12" s="141">
        <v>22311</v>
      </c>
      <c r="P12" s="142"/>
      <c r="Q12" s="141"/>
      <c r="R12" s="140">
        <f>SUM(N12:Q12)</f>
        <v>46314</v>
      </c>
      <c r="S12" s="144">
        <f>R12/$R$9</f>
        <v>0.059832493821546366</v>
      </c>
      <c r="T12" s="143">
        <v>23165</v>
      </c>
      <c r="U12" s="141">
        <v>22504</v>
      </c>
      <c r="V12" s="142"/>
      <c r="W12" s="141"/>
      <c r="X12" s="140">
        <f>SUM(T12:W12)</f>
        <v>45669</v>
      </c>
      <c r="Y12" s="139">
        <f>IF(ISERROR(R12/X12-1),"         /0",IF(R12/X12&gt;5,"  *  ",(R12/X12-1)))</f>
        <v>0.014123365959403555</v>
      </c>
    </row>
    <row r="13" spans="1:25" ht="19.5" customHeight="1">
      <c r="A13" s="147" t="s">
        <v>230</v>
      </c>
      <c r="B13" s="145">
        <v>20446</v>
      </c>
      <c r="C13" s="141">
        <v>22079</v>
      </c>
      <c r="D13" s="142">
        <v>0</v>
      </c>
      <c r="E13" s="141">
        <v>0</v>
      </c>
      <c r="F13" s="140">
        <f aca="true" t="shared" si="8" ref="F13:F22">SUM(B13:E13)</f>
        <v>42525</v>
      </c>
      <c r="G13" s="144">
        <f aca="true" t="shared" si="9" ref="G13:G19">F13/$F$9</f>
        <v>0.0549375307630794</v>
      </c>
      <c r="H13" s="143">
        <v>11976</v>
      </c>
      <c r="I13" s="141">
        <v>12273</v>
      </c>
      <c r="J13" s="142"/>
      <c r="K13" s="141"/>
      <c r="L13" s="140">
        <f aca="true" t="shared" si="10" ref="L13:L22">SUM(H13:K13)</f>
        <v>24249</v>
      </c>
      <c r="M13" s="146">
        <f aca="true" t="shared" si="11" ref="M13:M22">IF(ISERROR(F13/L13-1),"         /0",(F13/L13-1))</f>
        <v>0.753680564146975</v>
      </c>
      <c r="N13" s="145">
        <v>20446</v>
      </c>
      <c r="O13" s="141">
        <v>22079</v>
      </c>
      <c r="P13" s="142"/>
      <c r="Q13" s="141"/>
      <c r="R13" s="140">
        <f aca="true" t="shared" si="12" ref="R13:R22">SUM(N13:Q13)</f>
        <v>42525</v>
      </c>
      <c r="S13" s="144">
        <f aca="true" t="shared" si="13" ref="S13:S19">R13/$R$9</f>
        <v>0.0549375307630794</v>
      </c>
      <c r="T13" s="143">
        <v>11976</v>
      </c>
      <c r="U13" s="141">
        <v>12273</v>
      </c>
      <c r="V13" s="142"/>
      <c r="W13" s="141"/>
      <c r="X13" s="140">
        <f aca="true" t="shared" si="14" ref="X13:X22">SUM(T13:W13)</f>
        <v>24249</v>
      </c>
      <c r="Y13" s="139">
        <f aca="true" t="shared" si="15" ref="Y13:Y22">IF(ISERROR(R13/X13-1),"         /0",IF(R13/X13&gt;5,"  *  ",(R13/X13-1)))</f>
        <v>0.753680564146975</v>
      </c>
    </row>
    <row r="14" spans="1:25" ht="19.5" customHeight="1">
      <c r="A14" s="147" t="s">
        <v>231</v>
      </c>
      <c r="B14" s="145">
        <v>13095</v>
      </c>
      <c r="C14" s="141">
        <v>12959</v>
      </c>
      <c r="D14" s="142">
        <v>0</v>
      </c>
      <c r="E14" s="141">
        <v>0</v>
      </c>
      <c r="F14" s="140">
        <f t="shared" si="8"/>
        <v>26054</v>
      </c>
      <c r="G14" s="144">
        <f t="shared" si="9"/>
        <v>0.03365884600826033</v>
      </c>
      <c r="H14" s="143">
        <v>12539</v>
      </c>
      <c r="I14" s="141">
        <v>11972</v>
      </c>
      <c r="J14" s="142"/>
      <c r="K14" s="141"/>
      <c r="L14" s="140">
        <f t="shared" si="10"/>
        <v>24511</v>
      </c>
      <c r="M14" s="146">
        <f t="shared" si="11"/>
        <v>0.06295132797519476</v>
      </c>
      <c r="N14" s="145">
        <v>13095</v>
      </c>
      <c r="O14" s="141">
        <v>12959</v>
      </c>
      <c r="P14" s="142"/>
      <c r="Q14" s="141"/>
      <c r="R14" s="140">
        <f t="shared" si="12"/>
        <v>26054</v>
      </c>
      <c r="S14" s="144">
        <f t="shared" si="13"/>
        <v>0.03365884600826033</v>
      </c>
      <c r="T14" s="143">
        <v>12539</v>
      </c>
      <c r="U14" s="141">
        <v>11972</v>
      </c>
      <c r="V14" s="142"/>
      <c r="W14" s="141"/>
      <c r="X14" s="140">
        <f t="shared" si="14"/>
        <v>24511</v>
      </c>
      <c r="Y14" s="139">
        <f t="shared" si="15"/>
        <v>0.06295132797519476</v>
      </c>
    </row>
    <row r="15" spans="1:25" ht="19.5" customHeight="1">
      <c r="A15" s="147" t="s">
        <v>232</v>
      </c>
      <c r="B15" s="145">
        <v>11565</v>
      </c>
      <c r="C15" s="141">
        <v>12097</v>
      </c>
      <c r="D15" s="142">
        <v>0</v>
      </c>
      <c r="E15" s="141">
        <v>0</v>
      </c>
      <c r="F15" s="140">
        <f t="shared" si="8"/>
        <v>23662</v>
      </c>
      <c r="G15" s="144">
        <f t="shared" si="9"/>
        <v>0.030568650274332386</v>
      </c>
      <c r="H15" s="143">
        <v>8040</v>
      </c>
      <c r="I15" s="141">
        <v>8855</v>
      </c>
      <c r="J15" s="142"/>
      <c r="K15" s="141"/>
      <c r="L15" s="140">
        <f t="shared" si="10"/>
        <v>16895</v>
      </c>
      <c r="M15" s="146">
        <f t="shared" si="11"/>
        <v>0.4005327019828351</v>
      </c>
      <c r="N15" s="145">
        <v>11565</v>
      </c>
      <c r="O15" s="141">
        <v>12097</v>
      </c>
      <c r="P15" s="142"/>
      <c r="Q15" s="141"/>
      <c r="R15" s="140">
        <f t="shared" si="12"/>
        <v>23662</v>
      </c>
      <c r="S15" s="144">
        <f t="shared" si="13"/>
        <v>0.030568650274332386</v>
      </c>
      <c r="T15" s="143">
        <v>8040</v>
      </c>
      <c r="U15" s="141">
        <v>8855</v>
      </c>
      <c r="V15" s="142"/>
      <c r="W15" s="141"/>
      <c r="X15" s="140">
        <f t="shared" si="14"/>
        <v>16895</v>
      </c>
      <c r="Y15" s="139">
        <f t="shared" si="15"/>
        <v>0.4005327019828351</v>
      </c>
    </row>
    <row r="16" spans="1:25" ht="19.5" customHeight="1">
      <c r="A16" s="147" t="s">
        <v>233</v>
      </c>
      <c r="B16" s="145">
        <v>11849</v>
      </c>
      <c r="C16" s="141">
        <v>11014</v>
      </c>
      <c r="D16" s="142">
        <v>0</v>
      </c>
      <c r="E16" s="141">
        <v>0</v>
      </c>
      <c r="F16" s="140">
        <f t="shared" si="8"/>
        <v>22863</v>
      </c>
      <c r="G16" s="144">
        <f t="shared" si="9"/>
        <v>0.02953643188327535</v>
      </c>
      <c r="H16" s="143">
        <v>16015</v>
      </c>
      <c r="I16" s="141">
        <v>14767</v>
      </c>
      <c r="J16" s="142"/>
      <c r="K16" s="141"/>
      <c r="L16" s="140">
        <f t="shared" si="10"/>
        <v>30782</v>
      </c>
      <c r="M16" s="146">
        <f t="shared" si="11"/>
        <v>-0.25726073679423045</v>
      </c>
      <c r="N16" s="145">
        <v>11849</v>
      </c>
      <c r="O16" s="141">
        <v>11014</v>
      </c>
      <c r="P16" s="142"/>
      <c r="Q16" s="141"/>
      <c r="R16" s="140">
        <f t="shared" si="12"/>
        <v>22863</v>
      </c>
      <c r="S16" s="144">
        <f t="shared" si="13"/>
        <v>0.02953643188327535</v>
      </c>
      <c r="T16" s="143">
        <v>16015</v>
      </c>
      <c r="U16" s="141">
        <v>14767</v>
      </c>
      <c r="V16" s="142"/>
      <c r="W16" s="141"/>
      <c r="X16" s="140">
        <f t="shared" si="14"/>
        <v>30782</v>
      </c>
      <c r="Y16" s="139">
        <f t="shared" si="15"/>
        <v>-0.25726073679423045</v>
      </c>
    </row>
    <row r="17" spans="1:25" ht="19.5" customHeight="1">
      <c r="A17" s="147" t="s">
        <v>234</v>
      </c>
      <c r="B17" s="145">
        <v>11082</v>
      </c>
      <c r="C17" s="141">
        <v>11446</v>
      </c>
      <c r="D17" s="142">
        <v>0</v>
      </c>
      <c r="E17" s="141">
        <v>0</v>
      </c>
      <c r="F17" s="140">
        <f t="shared" si="8"/>
        <v>22528</v>
      </c>
      <c r="G17" s="144">
        <f t="shared" si="9"/>
        <v>0.0291036494539836</v>
      </c>
      <c r="H17" s="143">
        <v>10040</v>
      </c>
      <c r="I17" s="141">
        <v>9571</v>
      </c>
      <c r="J17" s="142"/>
      <c r="K17" s="141"/>
      <c r="L17" s="140">
        <f t="shared" si="10"/>
        <v>19611</v>
      </c>
      <c r="M17" s="146">
        <f t="shared" si="11"/>
        <v>0.14874305236856866</v>
      </c>
      <c r="N17" s="145">
        <v>11082</v>
      </c>
      <c r="O17" s="141">
        <v>11446</v>
      </c>
      <c r="P17" s="142"/>
      <c r="Q17" s="141"/>
      <c r="R17" s="140">
        <f t="shared" si="12"/>
        <v>22528</v>
      </c>
      <c r="S17" s="144">
        <f t="shared" si="13"/>
        <v>0.0291036494539836</v>
      </c>
      <c r="T17" s="143">
        <v>10040</v>
      </c>
      <c r="U17" s="141">
        <v>9571</v>
      </c>
      <c r="V17" s="142"/>
      <c r="W17" s="141"/>
      <c r="X17" s="140">
        <f t="shared" si="14"/>
        <v>19611</v>
      </c>
      <c r="Y17" s="139">
        <f t="shared" si="15"/>
        <v>0.14874305236856866</v>
      </c>
    </row>
    <row r="18" spans="1:25" ht="19.5" customHeight="1">
      <c r="A18" s="147" t="s">
        <v>235</v>
      </c>
      <c r="B18" s="145">
        <v>11801</v>
      </c>
      <c r="C18" s="141">
        <v>10645</v>
      </c>
      <c r="D18" s="142">
        <v>0</v>
      </c>
      <c r="E18" s="141">
        <v>0</v>
      </c>
      <c r="F18" s="140">
        <f t="shared" si="8"/>
        <v>22446</v>
      </c>
      <c r="G18" s="144">
        <f t="shared" si="9"/>
        <v>0.02899771465039577</v>
      </c>
      <c r="H18" s="143"/>
      <c r="I18" s="141"/>
      <c r="J18" s="142"/>
      <c r="K18" s="141"/>
      <c r="L18" s="140">
        <f t="shared" si="10"/>
        <v>0</v>
      </c>
      <c r="M18" s="146" t="str">
        <f t="shared" si="11"/>
        <v>         /0</v>
      </c>
      <c r="N18" s="145">
        <v>11801</v>
      </c>
      <c r="O18" s="141">
        <v>10645</v>
      </c>
      <c r="P18" s="142"/>
      <c r="Q18" s="141"/>
      <c r="R18" s="140">
        <f t="shared" si="12"/>
        <v>22446</v>
      </c>
      <c r="S18" s="144">
        <f t="shared" si="13"/>
        <v>0.02899771465039577</v>
      </c>
      <c r="T18" s="143"/>
      <c r="U18" s="141"/>
      <c r="V18" s="142"/>
      <c r="W18" s="141"/>
      <c r="X18" s="140">
        <f t="shared" si="14"/>
        <v>0</v>
      </c>
      <c r="Y18" s="139" t="str">
        <f t="shared" si="15"/>
        <v>         /0</v>
      </c>
    </row>
    <row r="19" spans="1:25" ht="19.5" customHeight="1">
      <c r="A19" s="147" t="s">
        <v>236</v>
      </c>
      <c r="B19" s="145">
        <v>10222</v>
      </c>
      <c r="C19" s="141">
        <v>10275</v>
      </c>
      <c r="D19" s="142">
        <v>0</v>
      </c>
      <c r="E19" s="141">
        <v>0</v>
      </c>
      <c r="F19" s="140">
        <f t="shared" si="8"/>
        <v>20497</v>
      </c>
      <c r="G19" s="144">
        <f t="shared" si="9"/>
        <v>0.026479825233411837</v>
      </c>
      <c r="H19" s="143">
        <v>4186</v>
      </c>
      <c r="I19" s="141">
        <v>4350</v>
      </c>
      <c r="J19" s="142"/>
      <c r="K19" s="141"/>
      <c r="L19" s="140">
        <f t="shared" si="10"/>
        <v>8536</v>
      </c>
      <c r="M19" s="146">
        <f t="shared" si="11"/>
        <v>1.4012417994376758</v>
      </c>
      <c r="N19" s="145">
        <v>10222</v>
      </c>
      <c r="O19" s="141">
        <v>10275</v>
      </c>
      <c r="P19" s="142"/>
      <c r="Q19" s="141"/>
      <c r="R19" s="140">
        <f t="shared" si="12"/>
        <v>20497</v>
      </c>
      <c r="S19" s="144">
        <f t="shared" si="13"/>
        <v>0.026479825233411837</v>
      </c>
      <c r="T19" s="143">
        <v>4186</v>
      </c>
      <c r="U19" s="141">
        <v>4350</v>
      </c>
      <c r="V19" s="142"/>
      <c r="W19" s="141"/>
      <c r="X19" s="140">
        <f t="shared" si="14"/>
        <v>8536</v>
      </c>
      <c r="Y19" s="139">
        <f t="shared" si="15"/>
        <v>1.4012417994376758</v>
      </c>
    </row>
    <row r="20" spans="1:25" ht="19.5" customHeight="1">
      <c r="A20" s="147" t="s">
        <v>237</v>
      </c>
      <c r="B20" s="145">
        <v>8005</v>
      </c>
      <c r="C20" s="141">
        <v>7410</v>
      </c>
      <c r="D20" s="142">
        <v>713</v>
      </c>
      <c r="E20" s="141">
        <v>717</v>
      </c>
      <c r="F20" s="140">
        <f t="shared" si="8"/>
        <v>16845</v>
      </c>
      <c r="G20" s="144">
        <f t="shared" si="1"/>
        <v>0.021761850810207463</v>
      </c>
      <c r="H20" s="143">
        <v>7050</v>
      </c>
      <c r="I20" s="141">
        <v>6772</v>
      </c>
      <c r="J20" s="142">
        <v>811</v>
      </c>
      <c r="K20" s="141">
        <v>515</v>
      </c>
      <c r="L20" s="140">
        <f t="shared" si="10"/>
        <v>15148</v>
      </c>
      <c r="M20" s="146">
        <f t="shared" si="11"/>
        <v>0.11202799049379464</v>
      </c>
      <c r="N20" s="145">
        <v>8005</v>
      </c>
      <c r="O20" s="141">
        <v>7410</v>
      </c>
      <c r="P20" s="142">
        <v>713</v>
      </c>
      <c r="Q20" s="141">
        <v>717</v>
      </c>
      <c r="R20" s="140">
        <f t="shared" si="12"/>
        <v>16845</v>
      </c>
      <c r="S20" s="144">
        <f t="shared" si="5"/>
        <v>0.021761850810207463</v>
      </c>
      <c r="T20" s="143">
        <v>7050</v>
      </c>
      <c r="U20" s="141">
        <v>6772</v>
      </c>
      <c r="V20" s="142">
        <v>811</v>
      </c>
      <c r="W20" s="141">
        <v>515</v>
      </c>
      <c r="X20" s="140">
        <f t="shared" si="14"/>
        <v>15148</v>
      </c>
      <c r="Y20" s="139">
        <f t="shared" si="15"/>
        <v>0.11202799049379464</v>
      </c>
    </row>
    <row r="21" spans="1:25" ht="19.5" customHeight="1">
      <c r="A21" s="147" t="s">
        <v>204</v>
      </c>
      <c r="B21" s="145">
        <v>6835</v>
      </c>
      <c r="C21" s="141">
        <v>7439</v>
      </c>
      <c r="D21" s="142">
        <v>0</v>
      </c>
      <c r="E21" s="141">
        <v>0</v>
      </c>
      <c r="F21" s="140">
        <f t="shared" si="8"/>
        <v>14274</v>
      </c>
      <c r="G21" s="144">
        <f t="shared" si="1"/>
        <v>0.018440407151374374</v>
      </c>
      <c r="H21" s="143">
        <v>3616</v>
      </c>
      <c r="I21" s="141">
        <v>3695</v>
      </c>
      <c r="J21" s="142"/>
      <c r="K21" s="141"/>
      <c r="L21" s="140">
        <f t="shared" si="10"/>
        <v>7311</v>
      </c>
      <c r="M21" s="146">
        <f t="shared" si="11"/>
        <v>0.9524004924086993</v>
      </c>
      <c r="N21" s="145">
        <v>6835</v>
      </c>
      <c r="O21" s="141">
        <v>7439</v>
      </c>
      <c r="P21" s="142"/>
      <c r="Q21" s="141"/>
      <c r="R21" s="140">
        <f t="shared" si="12"/>
        <v>14274</v>
      </c>
      <c r="S21" s="144">
        <f t="shared" si="5"/>
        <v>0.018440407151374374</v>
      </c>
      <c r="T21" s="143">
        <v>3616</v>
      </c>
      <c r="U21" s="141">
        <v>3695</v>
      </c>
      <c r="V21" s="142"/>
      <c r="W21" s="141"/>
      <c r="X21" s="140">
        <f t="shared" si="14"/>
        <v>7311</v>
      </c>
      <c r="Y21" s="139">
        <f t="shared" si="15"/>
        <v>0.9524004924086993</v>
      </c>
    </row>
    <row r="22" spans="1:25" ht="19.5" customHeight="1">
      <c r="A22" s="147" t="s">
        <v>238</v>
      </c>
      <c r="B22" s="145">
        <v>7189</v>
      </c>
      <c r="C22" s="141">
        <v>6895</v>
      </c>
      <c r="D22" s="142">
        <v>0</v>
      </c>
      <c r="E22" s="141">
        <v>0</v>
      </c>
      <c r="F22" s="140">
        <f t="shared" si="8"/>
        <v>14084</v>
      </c>
      <c r="G22" s="144">
        <f t="shared" si="1"/>
        <v>0.01819494846013428</v>
      </c>
      <c r="H22" s="143">
        <v>8069</v>
      </c>
      <c r="I22" s="141">
        <v>7597</v>
      </c>
      <c r="J22" s="142"/>
      <c r="K22" s="141"/>
      <c r="L22" s="140">
        <f t="shared" si="10"/>
        <v>15666</v>
      </c>
      <c r="M22" s="146">
        <f t="shared" si="11"/>
        <v>-0.10098302055406616</v>
      </c>
      <c r="N22" s="145">
        <v>7189</v>
      </c>
      <c r="O22" s="141">
        <v>6895</v>
      </c>
      <c r="P22" s="142"/>
      <c r="Q22" s="141"/>
      <c r="R22" s="140">
        <f t="shared" si="12"/>
        <v>14084</v>
      </c>
      <c r="S22" s="144">
        <f t="shared" si="5"/>
        <v>0.01819494846013428</v>
      </c>
      <c r="T22" s="143">
        <v>8069</v>
      </c>
      <c r="U22" s="141">
        <v>7597</v>
      </c>
      <c r="V22" s="142"/>
      <c r="W22" s="141"/>
      <c r="X22" s="140">
        <f t="shared" si="14"/>
        <v>15666</v>
      </c>
      <c r="Y22" s="139">
        <f t="shared" si="15"/>
        <v>-0.10098302055406616</v>
      </c>
    </row>
    <row r="23" spans="1:25" ht="19.5" customHeight="1">
      <c r="A23" s="147" t="s">
        <v>239</v>
      </c>
      <c r="B23" s="145">
        <v>7665</v>
      </c>
      <c r="C23" s="141">
        <v>5946</v>
      </c>
      <c r="D23" s="142">
        <v>0</v>
      </c>
      <c r="E23" s="141">
        <v>0</v>
      </c>
      <c r="F23" s="140">
        <f t="shared" si="0"/>
        <v>13611</v>
      </c>
      <c r="G23" s="144">
        <f t="shared" si="1"/>
        <v>0.017583885507731302</v>
      </c>
      <c r="H23" s="143">
        <v>5160</v>
      </c>
      <c r="I23" s="141">
        <v>6228</v>
      </c>
      <c r="J23" s="142"/>
      <c r="K23" s="141"/>
      <c r="L23" s="140">
        <f t="shared" si="2"/>
        <v>11388</v>
      </c>
      <c r="M23" s="146">
        <f t="shared" si="3"/>
        <v>0.1952054794520548</v>
      </c>
      <c r="N23" s="145">
        <v>7665</v>
      </c>
      <c r="O23" s="141">
        <v>5946</v>
      </c>
      <c r="P23" s="142"/>
      <c r="Q23" s="141"/>
      <c r="R23" s="140">
        <f t="shared" si="4"/>
        <v>13611</v>
      </c>
      <c r="S23" s="144">
        <f t="shared" si="5"/>
        <v>0.017583885507731302</v>
      </c>
      <c r="T23" s="143">
        <v>5160</v>
      </c>
      <c r="U23" s="141">
        <v>6228</v>
      </c>
      <c r="V23" s="142"/>
      <c r="W23" s="141"/>
      <c r="X23" s="140">
        <f t="shared" si="6"/>
        <v>11388</v>
      </c>
      <c r="Y23" s="139">
        <f t="shared" si="7"/>
        <v>0.1952054794520548</v>
      </c>
    </row>
    <row r="24" spans="1:25" ht="19.5" customHeight="1">
      <c r="A24" s="147" t="s">
        <v>240</v>
      </c>
      <c r="B24" s="145">
        <v>7012</v>
      </c>
      <c r="C24" s="141">
        <v>6274</v>
      </c>
      <c r="D24" s="142">
        <v>0</v>
      </c>
      <c r="E24" s="141">
        <v>0</v>
      </c>
      <c r="F24" s="140">
        <f t="shared" si="0"/>
        <v>13286</v>
      </c>
      <c r="G24" s="144">
        <f t="shared" si="1"/>
        <v>0.017164021956925877</v>
      </c>
      <c r="H24" s="143">
        <v>6312</v>
      </c>
      <c r="I24" s="141">
        <v>5082</v>
      </c>
      <c r="J24" s="142"/>
      <c r="K24" s="141"/>
      <c r="L24" s="140">
        <f t="shared" si="2"/>
        <v>11394</v>
      </c>
      <c r="M24" s="146">
        <f t="shared" si="3"/>
        <v>0.16605230823240302</v>
      </c>
      <c r="N24" s="145">
        <v>7012</v>
      </c>
      <c r="O24" s="141">
        <v>6274</v>
      </c>
      <c r="P24" s="142"/>
      <c r="Q24" s="141"/>
      <c r="R24" s="140">
        <f t="shared" si="4"/>
        <v>13286</v>
      </c>
      <c r="S24" s="144">
        <f t="shared" si="5"/>
        <v>0.017164021956925877</v>
      </c>
      <c r="T24" s="143">
        <v>6312</v>
      </c>
      <c r="U24" s="141">
        <v>5082</v>
      </c>
      <c r="V24" s="142"/>
      <c r="W24" s="141"/>
      <c r="X24" s="140">
        <f t="shared" si="6"/>
        <v>11394</v>
      </c>
      <c r="Y24" s="139">
        <f t="shared" si="7"/>
        <v>0.16605230823240302</v>
      </c>
    </row>
    <row r="25" spans="1:25" ht="19.5" customHeight="1">
      <c r="A25" s="147" t="s">
        <v>241</v>
      </c>
      <c r="B25" s="145">
        <v>6838</v>
      </c>
      <c r="C25" s="141">
        <v>6226</v>
      </c>
      <c r="D25" s="142">
        <v>0</v>
      </c>
      <c r="E25" s="141">
        <v>0</v>
      </c>
      <c r="F25" s="140">
        <f t="shared" si="0"/>
        <v>13064</v>
      </c>
      <c r="G25" s="144">
        <f t="shared" si="1"/>
        <v>0.016877222854529552</v>
      </c>
      <c r="H25" s="143">
        <v>6523</v>
      </c>
      <c r="I25" s="141">
        <v>6376</v>
      </c>
      <c r="J25" s="142"/>
      <c r="K25" s="141"/>
      <c r="L25" s="140">
        <f t="shared" si="2"/>
        <v>12899</v>
      </c>
      <c r="M25" s="146">
        <f t="shared" si="3"/>
        <v>0.012791689278238705</v>
      </c>
      <c r="N25" s="145">
        <v>6838</v>
      </c>
      <c r="O25" s="141">
        <v>6226</v>
      </c>
      <c r="P25" s="142"/>
      <c r="Q25" s="141"/>
      <c r="R25" s="140">
        <f t="shared" si="4"/>
        <v>13064</v>
      </c>
      <c r="S25" s="144">
        <f t="shared" si="5"/>
        <v>0.016877222854529552</v>
      </c>
      <c r="T25" s="143">
        <v>6523</v>
      </c>
      <c r="U25" s="141">
        <v>6376</v>
      </c>
      <c r="V25" s="142"/>
      <c r="W25" s="141"/>
      <c r="X25" s="140">
        <f t="shared" si="6"/>
        <v>12899</v>
      </c>
      <c r="Y25" s="139">
        <f t="shared" si="7"/>
        <v>0.012791689278238705</v>
      </c>
    </row>
    <row r="26" spans="1:25" ht="19.5" customHeight="1">
      <c r="A26" s="147" t="s">
        <v>242</v>
      </c>
      <c r="B26" s="145">
        <v>6355</v>
      </c>
      <c r="C26" s="141">
        <v>6514</v>
      </c>
      <c r="D26" s="142">
        <v>0</v>
      </c>
      <c r="E26" s="141">
        <v>0</v>
      </c>
      <c r="F26" s="140">
        <f t="shared" si="0"/>
        <v>12869</v>
      </c>
      <c r="G26" s="144">
        <f t="shared" si="1"/>
        <v>0.016625304724046296</v>
      </c>
      <c r="H26" s="143">
        <v>6214</v>
      </c>
      <c r="I26" s="141">
        <v>5806</v>
      </c>
      <c r="J26" s="142"/>
      <c r="K26" s="141"/>
      <c r="L26" s="140">
        <f t="shared" si="2"/>
        <v>12020</v>
      </c>
      <c r="M26" s="146">
        <f t="shared" si="3"/>
        <v>0.07063227953410989</v>
      </c>
      <c r="N26" s="145">
        <v>6355</v>
      </c>
      <c r="O26" s="141">
        <v>6514</v>
      </c>
      <c r="P26" s="142"/>
      <c r="Q26" s="141"/>
      <c r="R26" s="140">
        <f t="shared" si="4"/>
        <v>12869</v>
      </c>
      <c r="S26" s="144">
        <f t="shared" si="5"/>
        <v>0.016625304724046296</v>
      </c>
      <c r="T26" s="143">
        <v>6214</v>
      </c>
      <c r="U26" s="141">
        <v>5806</v>
      </c>
      <c r="V26" s="142"/>
      <c r="W26" s="141"/>
      <c r="X26" s="140">
        <f t="shared" si="6"/>
        <v>12020</v>
      </c>
      <c r="Y26" s="139">
        <f t="shared" si="7"/>
        <v>0.07063227953410989</v>
      </c>
    </row>
    <row r="27" spans="1:25" ht="19.5" customHeight="1">
      <c r="A27" s="147" t="s">
        <v>243</v>
      </c>
      <c r="B27" s="145">
        <v>5345</v>
      </c>
      <c r="C27" s="141">
        <v>6139</v>
      </c>
      <c r="D27" s="142">
        <v>0</v>
      </c>
      <c r="E27" s="141">
        <v>0</v>
      </c>
      <c r="F27" s="140">
        <f t="shared" si="0"/>
        <v>11484</v>
      </c>
      <c r="G27" s="144">
        <f t="shared" si="1"/>
        <v>0.014836040053690859</v>
      </c>
      <c r="H27" s="143">
        <v>963</v>
      </c>
      <c r="I27" s="141">
        <v>886</v>
      </c>
      <c r="J27" s="142"/>
      <c r="K27" s="141"/>
      <c r="L27" s="140">
        <f t="shared" si="2"/>
        <v>1849</v>
      </c>
      <c r="M27" s="146" t="s">
        <v>50</v>
      </c>
      <c r="N27" s="145">
        <v>5345</v>
      </c>
      <c r="O27" s="141">
        <v>6139</v>
      </c>
      <c r="P27" s="142"/>
      <c r="Q27" s="141"/>
      <c r="R27" s="140">
        <f t="shared" si="4"/>
        <v>11484</v>
      </c>
      <c r="S27" s="144">
        <f t="shared" si="5"/>
        <v>0.014836040053690859</v>
      </c>
      <c r="T27" s="143">
        <v>963</v>
      </c>
      <c r="U27" s="141">
        <v>886</v>
      </c>
      <c r="V27" s="142"/>
      <c r="W27" s="141"/>
      <c r="X27" s="140">
        <f t="shared" si="6"/>
        <v>1849</v>
      </c>
      <c r="Y27" s="139" t="str">
        <f t="shared" si="7"/>
        <v>  *  </v>
      </c>
    </row>
    <row r="28" spans="1:25" ht="19.5" customHeight="1">
      <c r="A28" s="147" t="s">
        <v>244</v>
      </c>
      <c r="B28" s="145">
        <v>4564</v>
      </c>
      <c r="C28" s="141">
        <v>4596</v>
      </c>
      <c r="D28" s="142">
        <v>138</v>
      </c>
      <c r="E28" s="141">
        <v>0</v>
      </c>
      <c r="F28" s="140">
        <f t="shared" si="0"/>
        <v>9298</v>
      </c>
      <c r="G28" s="144">
        <f t="shared" si="1"/>
        <v>0.012011973216581122</v>
      </c>
      <c r="H28" s="143">
        <v>4216</v>
      </c>
      <c r="I28" s="141">
        <v>3393</v>
      </c>
      <c r="J28" s="142"/>
      <c r="K28" s="141"/>
      <c r="L28" s="140">
        <f t="shared" si="2"/>
        <v>7609</v>
      </c>
      <c r="M28" s="146">
        <f t="shared" si="3"/>
        <v>0.22197397818372977</v>
      </c>
      <c r="N28" s="145">
        <v>4564</v>
      </c>
      <c r="O28" s="141">
        <v>4596</v>
      </c>
      <c r="P28" s="142">
        <v>138</v>
      </c>
      <c r="Q28" s="141"/>
      <c r="R28" s="140">
        <f t="shared" si="4"/>
        <v>9298</v>
      </c>
      <c r="S28" s="144">
        <f t="shared" si="5"/>
        <v>0.012011973216581122</v>
      </c>
      <c r="T28" s="143">
        <v>4216</v>
      </c>
      <c r="U28" s="141">
        <v>3393</v>
      </c>
      <c r="V28" s="142"/>
      <c r="W28" s="141"/>
      <c r="X28" s="140">
        <f t="shared" si="6"/>
        <v>7609</v>
      </c>
      <c r="Y28" s="139">
        <f t="shared" si="7"/>
        <v>0.22197397818372977</v>
      </c>
    </row>
    <row r="29" spans="1:25" ht="19.5" customHeight="1">
      <c r="A29" s="147" t="s">
        <v>245</v>
      </c>
      <c r="B29" s="145">
        <v>3569</v>
      </c>
      <c r="C29" s="141">
        <v>4447</v>
      </c>
      <c r="D29" s="142">
        <v>0</v>
      </c>
      <c r="E29" s="141">
        <v>0</v>
      </c>
      <c r="F29" s="140">
        <f t="shared" si="0"/>
        <v>8016</v>
      </c>
      <c r="G29" s="144">
        <f t="shared" si="1"/>
        <v>0.01035577299463479</v>
      </c>
      <c r="H29" s="143">
        <v>2586</v>
      </c>
      <c r="I29" s="141">
        <v>3382</v>
      </c>
      <c r="J29" s="142"/>
      <c r="K29" s="141"/>
      <c r="L29" s="140">
        <f t="shared" si="2"/>
        <v>5968</v>
      </c>
      <c r="M29" s="146">
        <f t="shared" si="3"/>
        <v>0.34316353887399464</v>
      </c>
      <c r="N29" s="145">
        <v>3569</v>
      </c>
      <c r="O29" s="141">
        <v>4447</v>
      </c>
      <c r="P29" s="142"/>
      <c r="Q29" s="141"/>
      <c r="R29" s="140">
        <f t="shared" si="4"/>
        <v>8016</v>
      </c>
      <c r="S29" s="144">
        <f t="shared" si="5"/>
        <v>0.01035577299463479</v>
      </c>
      <c r="T29" s="143">
        <v>2586</v>
      </c>
      <c r="U29" s="141">
        <v>3382</v>
      </c>
      <c r="V29" s="142"/>
      <c r="W29" s="141"/>
      <c r="X29" s="140">
        <f t="shared" si="6"/>
        <v>5968</v>
      </c>
      <c r="Y29" s="139">
        <f t="shared" si="7"/>
        <v>0.34316353887399464</v>
      </c>
    </row>
    <row r="30" spans="1:25" ht="19.5" customHeight="1">
      <c r="A30" s="147" t="s">
        <v>246</v>
      </c>
      <c r="B30" s="145">
        <v>3952</v>
      </c>
      <c r="C30" s="141">
        <v>2749</v>
      </c>
      <c r="D30" s="142">
        <v>0</v>
      </c>
      <c r="E30" s="141">
        <v>0</v>
      </c>
      <c r="F30" s="140">
        <f t="shared" si="0"/>
        <v>6701</v>
      </c>
      <c r="G30" s="144">
        <f t="shared" si="1"/>
        <v>0.0086569404736836</v>
      </c>
      <c r="H30" s="143">
        <v>4403</v>
      </c>
      <c r="I30" s="141">
        <v>3183</v>
      </c>
      <c r="J30" s="142"/>
      <c r="K30" s="141"/>
      <c r="L30" s="140">
        <f t="shared" si="2"/>
        <v>7586</v>
      </c>
      <c r="M30" s="146">
        <f t="shared" si="3"/>
        <v>-0.11666227260743478</v>
      </c>
      <c r="N30" s="145">
        <v>3952</v>
      </c>
      <c r="O30" s="141">
        <v>2749</v>
      </c>
      <c r="P30" s="142"/>
      <c r="Q30" s="141"/>
      <c r="R30" s="140">
        <f t="shared" si="4"/>
        <v>6701</v>
      </c>
      <c r="S30" s="144">
        <f t="shared" si="5"/>
        <v>0.0086569404736836</v>
      </c>
      <c r="T30" s="143">
        <v>4403</v>
      </c>
      <c r="U30" s="141">
        <v>3183</v>
      </c>
      <c r="V30" s="142"/>
      <c r="W30" s="141"/>
      <c r="X30" s="140">
        <f t="shared" si="6"/>
        <v>7586</v>
      </c>
      <c r="Y30" s="139">
        <f t="shared" si="7"/>
        <v>-0.11666227260743478</v>
      </c>
    </row>
    <row r="31" spans="1:25" ht="19.5" customHeight="1">
      <c r="A31" s="147" t="s">
        <v>247</v>
      </c>
      <c r="B31" s="145">
        <v>2765</v>
      </c>
      <c r="C31" s="141">
        <v>2775</v>
      </c>
      <c r="D31" s="142">
        <v>0</v>
      </c>
      <c r="E31" s="141">
        <v>0</v>
      </c>
      <c r="F31" s="140">
        <f t="shared" si="0"/>
        <v>5540</v>
      </c>
      <c r="G31" s="144">
        <f t="shared" si="1"/>
        <v>0.007157058681421748</v>
      </c>
      <c r="H31" s="143">
        <v>1209</v>
      </c>
      <c r="I31" s="141">
        <v>1293</v>
      </c>
      <c r="J31" s="142"/>
      <c r="K31" s="141"/>
      <c r="L31" s="140">
        <f t="shared" si="2"/>
        <v>2502</v>
      </c>
      <c r="M31" s="146">
        <f t="shared" si="3"/>
        <v>1.2142286171063148</v>
      </c>
      <c r="N31" s="145">
        <v>2765</v>
      </c>
      <c r="O31" s="141">
        <v>2775</v>
      </c>
      <c r="P31" s="142"/>
      <c r="Q31" s="141"/>
      <c r="R31" s="140">
        <f t="shared" si="4"/>
        <v>5540</v>
      </c>
      <c r="S31" s="144">
        <f t="shared" si="5"/>
        <v>0.007157058681421748</v>
      </c>
      <c r="T31" s="143">
        <v>1209</v>
      </c>
      <c r="U31" s="141">
        <v>1293</v>
      </c>
      <c r="V31" s="142"/>
      <c r="W31" s="141"/>
      <c r="X31" s="140">
        <f t="shared" si="6"/>
        <v>2502</v>
      </c>
      <c r="Y31" s="139">
        <f t="shared" si="7"/>
        <v>1.2142286171063148</v>
      </c>
    </row>
    <row r="32" spans="1:25" ht="19.5" customHeight="1">
      <c r="A32" s="147" t="s">
        <v>248</v>
      </c>
      <c r="B32" s="145">
        <v>1640</v>
      </c>
      <c r="C32" s="141">
        <v>1351</v>
      </c>
      <c r="D32" s="142">
        <v>0</v>
      </c>
      <c r="E32" s="141">
        <v>0</v>
      </c>
      <c r="F32" s="140">
        <f t="shared" si="0"/>
        <v>2991</v>
      </c>
      <c r="G32" s="144">
        <f t="shared" si="1"/>
        <v>0.0038640365552585648</v>
      </c>
      <c r="H32" s="143">
        <v>2961</v>
      </c>
      <c r="I32" s="141">
        <v>1694</v>
      </c>
      <c r="J32" s="142"/>
      <c r="K32" s="141"/>
      <c r="L32" s="140">
        <f t="shared" si="2"/>
        <v>4655</v>
      </c>
      <c r="M32" s="146">
        <f t="shared" si="3"/>
        <v>-0.35746509129967774</v>
      </c>
      <c r="N32" s="145">
        <v>1640</v>
      </c>
      <c r="O32" s="141">
        <v>1351</v>
      </c>
      <c r="P32" s="142"/>
      <c r="Q32" s="141"/>
      <c r="R32" s="140">
        <f t="shared" si="4"/>
        <v>2991</v>
      </c>
      <c r="S32" s="144">
        <f t="shared" si="5"/>
        <v>0.0038640365552585648</v>
      </c>
      <c r="T32" s="143">
        <v>2961</v>
      </c>
      <c r="U32" s="141">
        <v>1694</v>
      </c>
      <c r="V32" s="142"/>
      <c r="W32" s="141"/>
      <c r="X32" s="140">
        <f t="shared" si="6"/>
        <v>4655</v>
      </c>
      <c r="Y32" s="139">
        <f t="shared" si="7"/>
        <v>-0.35746509129967774</v>
      </c>
    </row>
    <row r="33" spans="1:25" ht="19.5" customHeight="1">
      <c r="A33" s="147" t="s">
        <v>249</v>
      </c>
      <c r="B33" s="145">
        <v>472</v>
      </c>
      <c r="C33" s="141">
        <v>839</v>
      </c>
      <c r="D33" s="142">
        <v>148</v>
      </c>
      <c r="E33" s="141">
        <v>259</v>
      </c>
      <c r="F33" s="140">
        <f t="shared" si="0"/>
        <v>1718</v>
      </c>
      <c r="G33" s="144">
        <f t="shared" si="1"/>
        <v>0.0022194633239499212</v>
      </c>
      <c r="H33" s="143">
        <v>605</v>
      </c>
      <c r="I33" s="141">
        <v>848</v>
      </c>
      <c r="J33" s="142"/>
      <c r="K33" s="141"/>
      <c r="L33" s="140">
        <f t="shared" si="2"/>
        <v>1453</v>
      </c>
      <c r="M33" s="146">
        <f t="shared" si="3"/>
        <v>0.182381280110117</v>
      </c>
      <c r="N33" s="145">
        <v>472</v>
      </c>
      <c r="O33" s="141">
        <v>839</v>
      </c>
      <c r="P33" s="142">
        <v>148</v>
      </c>
      <c r="Q33" s="141">
        <v>259</v>
      </c>
      <c r="R33" s="140">
        <f t="shared" si="4"/>
        <v>1718</v>
      </c>
      <c r="S33" s="144">
        <f t="shared" si="5"/>
        <v>0.0022194633239499212</v>
      </c>
      <c r="T33" s="143">
        <v>605</v>
      </c>
      <c r="U33" s="141">
        <v>848</v>
      </c>
      <c r="V33" s="142"/>
      <c r="W33" s="141"/>
      <c r="X33" s="140">
        <f t="shared" si="6"/>
        <v>1453</v>
      </c>
      <c r="Y33" s="139">
        <f t="shared" si="7"/>
        <v>0.182381280110117</v>
      </c>
    </row>
    <row r="34" spans="1:25" ht="19.5" customHeight="1">
      <c r="A34" s="147" t="s">
        <v>250</v>
      </c>
      <c r="B34" s="145">
        <v>942</v>
      </c>
      <c r="C34" s="141">
        <v>650</v>
      </c>
      <c r="D34" s="142">
        <v>0</v>
      </c>
      <c r="E34" s="141">
        <v>0</v>
      </c>
      <c r="F34" s="140">
        <f t="shared" si="0"/>
        <v>1592</v>
      </c>
      <c r="G34" s="144">
        <f t="shared" si="1"/>
        <v>0.0020566854550222785</v>
      </c>
      <c r="H34" s="143">
        <v>442</v>
      </c>
      <c r="I34" s="141">
        <v>307</v>
      </c>
      <c r="J34" s="142"/>
      <c r="K34" s="141"/>
      <c r="L34" s="140">
        <f t="shared" si="2"/>
        <v>749</v>
      </c>
      <c r="M34" s="146">
        <f t="shared" si="3"/>
        <v>1.1255006675567425</v>
      </c>
      <c r="N34" s="145">
        <v>942</v>
      </c>
      <c r="O34" s="141">
        <v>650</v>
      </c>
      <c r="P34" s="142"/>
      <c r="Q34" s="141"/>
      <c r="R34" s="140">
        <f t="shared" si="4"/>
        <v>1592</v>
      </c>
      <c r="S34" s="144">
        <f t="shared" si="5"/>
        <v>0.0020566854550222785</v>
      </c>
      <c r="T34" s="143">
        <v>442</v>
      </c>
      <c r="U34" s="141">
        <v>307</v>
      </c>
      <c r="V34" s="142"/>
      <c r="W34" s="141"/>
      <c r="X34" s="140">
        <f t="shared" si="6"/>
        <v>749</v>
      </c>
      <c r="Y34" s="139">
        <f t="shared" si="7"/>
        <v>1.1255006675567425</v>
      </c>
    </row>
    <row r="35" spans="1:25" ht="19.5" customHeight="1">
      <c r="A35" s="147" t="s">
        <v>251</v>
      </c>
      <c r="B35" s="145">
        <v>796</v>
      </c>
      <c r="C35" s="141">
        <v>691</v>
      </c>
      <c r="D35" s="142">
        <v>0</v>
      </c>
      <c r="E35" s="141">
        <v>0</v>
      </c>
      <c r="F35" s="140">
        <f t="shared" si="0"/>
        <v>1487</v>
      </c>
      <c r="G35" s="144">
        <f t="shared" si="1"/>
        <v>0.0019210372309159097</v>
      </c>
      <c r="H35" s="143">
        <v>860</v>
      </c>
      <c r="I35" s="141">
        <v>684</v>
      </c>
      <c r="J35" s="142"/>
      <c r="K35" s="141"/>
      <c r="L35" s="140">
        <f t="shared" si="2"/>
        <v>1544</v>
      </c>
      <c r="M35" s="146">
        <f t="shared" si="3"/>
        <v>-0.036917098445595875</v>
      </c>
      <c r="N35" s="145">
        <v>796</v>
      </c>
      <c r="O35" s="141">
        <v>691</v>
      </c>
      <c r="P35" s="142"/>
      <c r="Q35" s="141"/>
      <c r="R35" s="140">
        <f t="shared" si="4"/>
        <v>1487</v>
      </c>
      <c r="S35" s="144">
        <f t="shared" si="5"/>
        <v>0.0019210372309159097</v>
      </c>
      <c r="T35" s="143">
        <v>860</v>
      </c>
      <c r="U35" s="141">
        <v>684</v>
      </c>
      <c r="V35" s="142"/>
      <c r="W35" s="141"/>
      <c r="X35" s="140">
        <f t="shared" si="6"/>
        <v>1544</v>
      </c>
      <c r="Y35" s="139">
        <f t="shared" si="7"/>
        <v>-0.036917098445595875</v>
      </c>
    </row>
    <row r="36" spans="1:25" ht="19.5" customHeight="1" thickBot="1">
      <c r="A36" s="138" t="s">
        <v>218</v>
      </c>
      <c r="B36" s="136">
        <v>0</v>
      </c>
      <c r="C36" s="132">
        <v>0</v>
      </c>
      <c r="D36" s="133">
        <v>32</v>
      </c>
      <c r="E36" s="132">
        <v>18</v>
      </c>
      <c r="F36" s="131">
        <f t="shared" si="0"/>
        <v>50</v>
      </c>
      <c r="G36" s="135">
        <f t="shared" si="1"/>
        <v>6.459439243160423E-05</v>
      </c>
      <c r="H36" s="134">
        <v>18145</v>
      </c>
      <c r="I36" s="132">
        <v>17984</v>
      </c>
      <c r="J36" s="133">
        <v>120</v>
      </c>
      <c r="K36" s="132">
        <v>53</v>
      </c>
      <c r="L36" s="131">
        <f t="shared" si="2"/>
        <v>36302</v>
      </c>
      <c r="M36" s="137">
        <f t="shared" si="3"/>
        <v>-0.9986226654178834</v>
      </c>
      <c r="N36" s="136">
        <v>0</v>
      </c>
      <c r="O36" s="132">
        <v>0</v>
      </c>
      <c r="P36" s="133">
        <v>32</v>
      </c>
      <c r="Q36" s="132">
        <v>18</v>
      </c>
      <c r="R36" s="131">
        <f t="shared" si="4"/>
        <v>50</v>
      </c>
      <c r="S36" s="135">
        <f t="shared" si="5"/>
        <v>6.459439243160423E-05</v>
      </c>
      <c r="T36" s="134">
        <v>18145</v>
      </c>
      <c r="U36" s="132">
        <v>17984</v>
      </c>
      <c r="V36" s="133">
        <v>120</v>
      </c>
      <c r="W36" s="132">
        <v>53</v>
      </c>
      <c r="X36" s="131">
        <f t="shared" si="6"/>
        <v>36302</v>
      </c>
      <c r="Y36" s="130">
        <f t="shared" si="7"/>
        <v>-0.9986226654178834</v>
      </c>
    </row>
    <row r="37" ht="15.75" thickTop="1">
      <c r="A37" s="129" t="s">
        <v>228</v>
      </c>
    </row>
    <row r="38" ht="15">
      <c r="A38" s="129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7:Y65536 M37:M65536 Y3 M3 M5:M8 Y5:Y8">
    <cfRule type="cellIs" priority="3" dxfId="91" operator="lessThan" stopIfTrue="1">
      <formula>0</formula>
    </cfRule>
  </conditionalFormatting>
  <conditionalFormatting sqref="M9:M36 Y9:Y3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1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71" t="s">
        <v>28</v>
      </c>
      <c r="Y1" s="572"/>
    </row>
    <row r="2" ht="5.25" customHeight="1" thickBot="1"/>
    <row r="3" spans="1:25" ht="24" customHeight="1" thickTop="1">
      <c r="A3" s="573" t="s">
        <v>47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</row>
    <row r="4" spans="1:25" ht="21" customHeight="1" thickBot="1">
      <c r="A4" s="596" t="s">
        <v>45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8"/>
    </row>
    <row r="5" spans="1:25" s="174" customFormat="1" ht="19.5" customHeight="1" thickBot="1" thickTop="1">
      <c r="A5" s="576" t="s">
        <v>44</v>
      </c>
      <c r="B5" s="591" t="s">
        <v>36</v>
      </c>
      <c r="C5" s="592"/>
      <c r="D5" s="592"/>
      <c r="E5" s="592"/>
      <c r="F5" s="592"/>
      <c r="G5" s="592"/>
      <c r="H5" s="592"/>
      <c r="I5" s="592"/>
      <c r="J5" s="593"/>
      <c r="K5" s="593"/>
      <c r="L5" s="593"/>
      <c r="M5" s="594"/>
      <c r="N5" s="595" t="s">
        <v>35</v>
      </c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4"/>
    </row>
    <row r="6" spans="1:25" s="173" customFormat="1" ht="26.25" customHeight="1" thickBot="1">
      <c r="A6" s="577"/>
      <c r="B6" s="583" t="s">
        <v>199</v>
      </c>
      <c r="C6" s="584"/>
      <c r="D6" s="584"/>
      <c r="E6" s="584"/>
      <c r="F6" s="585"/>
      <c r="G6" s="580" t="s">
        <v>34</v>
      </c>
      <c r="H6" s="583" t="s">
        <v>200</v>
      </c>
      <c r="I6" s="584"/>
      <c r="J6" s="584"/>
      <c r="K6" s="584"/>
      <c r="L6" s="585"/>
      <c r="M6" s="580" t="s">
        <v>33</v>
      </c>
      <c r="N6" s="590" t="s">
        <v>201</v>
      </c>
      <c r="O6" s="584"/>
      <c r="P6" s="584"/>
      <c r="Q6" s="584"/>
      <c r="R6" s="584"/>
      <c r="S6" s="580" t="s">
        <v>34</v>
      </c>
      <c r="T6" s="590" t="s">
        <v>202</v>
      </c>
      <c r="U6" s="584"/>
      <c r="V6" s="584"/>
      <c r="W6" s="584"/>
      <c r="X6" s="584"/>
      <c r="Y6" s="580" t="s">
        <v>33</v>
      </c>
    </row>
    <row r="7" spans="1:25" s="168" customFormat="1" ht="26.25" customHeight="1">
      <c r="A7" s="578"/>
      <c r="B7" s="563" t="s">
        <v>22</v>
      </c>
      <c r="C7" s="564"/>
      <c r="D7" s="565" t="s">
        <v>21</v>
      </c>
      <c r="E7" s="566"/>
      <c r="F7" s="567" t="s">
        <v>17</v>
      </c>
      <c r="G7" s="581"/>
      <c r="H7" s="563" t="s">
        <v>22</v>
      </c>
      <c r="I7" s="564"/>
      <c r="J7" s="565" t="s">
        <v>21</v>
      </c>
      <c r="K7" s="566"/>
      <c r="L7" s="567" t="s">
        <v>17</v>
      </c>
      <c r="M7" s="581"/>
      <c r="N7" s="564" t="s">
        <v>22</v>
      </c>
      <c r="O7" s="564"/>
      <c r="P7" s="569" t="s">
        <v>21</v>
      </c>
      <c r="Q7" s="564"/>
      <c r="R7" s="567" t="s">
        <v>17</v>
      </c>
      <c r="S7" s="581"/>
      <c r="T7" s="570" t="s">
        <v>22</v>
      </c>
      <c r="U7" s="566"/>
      <c r="V7" s="565" t="s">
        <v>21</v>
      </c>
      <c r="W7" s="586"/>
      <c r="X7" s="567" t="s">
        <v>17</v>
      </c>
      <c r="Y7" s="581"/>
    </row>
    <row r="8" spans="1:25" s="168" customFormat="1" ht="16.5" customHeight="1" thickBot="1">
      <c r="A8" s="579"/>
      <c r="B8" s="171" t="s">
        <v>31</v>
      </c>
      <c r="C8" s="169" t="s">
        <v>30</v>
      </c>
      <c r="D8" s="170" t="s">
        <v>31</v>
      </c>
      <c r="E8" s="169" t="s">
        <v>30</v>
      </c>
      <c r="F8" s="568"/>
      <c r="G8" s="582"/>
      <c r="H8" s="171" t="s">
        <v>31</v>
      </c>
      <c r="I8" s="169" t="s">
        <v>30</v>
      </c>
      <c r="J8" s="170" t="s">
        <v>31</v>
      </c>
      <c r="K8" s="169" t="s">
        <v>30</v>
      </c>
      <c r="L8" s="568"/>
      <c r="M8" s="582"/>
      <c r="N8" s="171" t="s">
        <v>31</v>
      </c>
      <c r="O8" s="169" t="s">
        <v>30</v>
      </c>
      <c r="P8" s="170" t="s">
        <v>31</v>
      </c>
      <c r="Q8" s="169" t="s">
        <v>30</v>
      </c>
      <c r="R8" s="568"/>
      <c r="S8" s="582"/>
      <c r="T8" s="171" t="s">
        <v>31</v>
      </c>
      <c r="U8" s="169" t="s">
        <v>30</v>
      </c>
      <c r="V8" s="170" t="s">
        <v>31</v>
      </c>
      <c r="W8" s="169" t="s">
        <v>30</v>
      </c>
      <c r="X8" s="568"/>
      <c r="Y8" s="582"/>
    </row>
    <row r="9" spans="1:25" s="175" customFormat="1" ht="18" customHeight="1" thickBot="1" thickTop="1">
      <c r="A9" s="185" t="s">
        <v>24</v>
      </c>
      <c r="B9" s="184">
        <f>SUM(B10:B38)</f>
        <v>27487.990999999995</v>
      </c>
      <c r="C9" s="178">
        <f>SUM(C10:C38)</f>
        <v>15208.327</v>
      </c>
      <c r="D9" s="179">
        <f>SUM(D10:D38)</f>
        <v>3909.543</v>
      </c>
      <c r="E9" s="178">
        <f>SUM(E10:E38)</f>
        <v>1861.3310000000001</v>
      </c>
      <c r="F9" s="177">
        <f aca="true" t="shared" si="0" ref="F9:F19">SUM(B9:E9)</f>
        <v>48467.19199999999</v>
      </c>
      <c r="G9" s="181">
        <f aca="true" t="shared" si="1" ref="G9:G19">F9/$F$9</f>
        <v>1</v>
      </c>
      <c r="H9" s="180">
        <f>SUM(H10:H38)</f>
        <v>25396.21900000001</v>
      </c>
      <c r="I9" s="178">
        <f>SUM(I10:I38)</f>
        <v>14189.631999999998</v>
      </c>
      <c r="J9" s="179">
        <f>SUM(J10:J38)</f>
        <v>2258.9579999999996</v>
      </c>
      <c r="K9" s="178">
        <f>SUM(K10:K38)</f>
        <v>545.338</v>
      </c>
      <c r="L9" s="177">
        <f aca="true" t="shared" si="2" ref="L9:L19">SUM(H9:K9)</f>
        <v>42390.14700000001</v>
      </c>
      <c r="M9" s="183">
        <f aca="true" t="shared" si="3" ref="M9:M20">IF(ISERROR(F9/L9-1),"         /0",(F9/L9-1))</f>
        <v>0.1433598472777171</v>
      </c>
      <c r="N9" s="182">
        <f>SUM(N10:N38)</f>
        <v>27487.990999999995</v>
      </c>
      <c r="O9" s="178">
        <f>SUM(O10:O38)</f>
        <v>15208.327</v>
      </c>
      <c r="P9" s="179">
        <f>SUM(P10:P38)</f>
        <v>3909.543</v>
      </c>
      <c r="Q9" s="178">
        <f>SUM(Q10:Q38)</f>
        <v>1861.3310000000001</v>
      </c>
      <c r="R9" s="177">
        <f aca="true" t="shared" si="4" ref="R9:R19">SUM(N9:Q9)</f>
        <v>48467.19199999999</v>
      </c>
      <c r="S9" s="181">
        <f aca="true" t="shared" si="5" ref="S9:S19">R9/$R$9</f>
        <v>1</v>
      </c>
      <c r="T9" s="180">
        <f>SUM(T10:T38)</f>
        <v>25396.21900000001</v>
      </c>
      <c r="U9" s="178">
        <f>SUM(U10:U38)</f>
        <v>14189.631999999998</v>
      </c>
      <c r="V9" s="179">
        <f>SUM(V10:V38)</f>
        <v>2258.9579999999996</v>
      </c>
      <c r="W9" s="178">
        <f>SUM(W10:W38)</f>
        <v>545.338</v>
      </c>
      <c r="X9" s="177">
        <f aca="true" t="shared" si="6" ref="X9:X19">SUM(T9:W9)</f>
        <v>42390.14700000001</v>
      </c>
      <c r="Y9" s="176">
        <f>IF(ISERROR(R9/X9-1),"         /0",(R9/X9-1))</f>
        <v>0.1433598472777171</v>
      </c>
    </row>
    <row r="10" spans="1:25" ht="19.5" customHeight="1" thickTop="1">
      <c r="A10" s="156" t="s">
        <v>225</v>
      </c>
      <c r="B10" s="154">
        <v>6104.596</v>
      </c>
      <c r="C10" s="150">
        <v>4129.437000000001</v>
      </c>
      <c r="D10" s="151">
        <v>0</v>
      </c>
      <c r="E10" s="150">
        <v>0</v>
      </c>
      <c r="F10" s="149">
        <f t="shared" si="0"/>
        <v>10234.033</v>
      </c>
      <c r="G10" s="153">
        <f t="shared" si="1"/>
        <v>0.2111538254578479</v>
      </c>
      <c r="H10" s="152">
        <v>5304.135</v>
      </c>
      <c r="I10" s="150">
        <v>4246.691</v>
      </c>
      <c r="J10" s="151"/>
      <c r="K10" s="150"/>
      <c r="L10" s="149">
        <f t="shared" si="2"/>
        <v>9550.826000000001</v>
      </c>
      <c r="M10" s="155">
        <f t="shared" si="3"/>
        <v>0.07153381288696892</v>
      </c>
      <c r="N10" s="154">
        <v>6104.596</v>
      </c>
      <c r="O10" s="150">
        <v>4129.437000000001</v>
      </c>
      <c r="P10" s="151"/>
      <c r="Q10" s="150"/>
      <c r="R10" s="149">
        <f t="shared" si="4"/>
        <v>10234.033</v>
      </c>
      <c r="S10" s="153">
        <f t="shared" si="5"/>
        <v>0.2111538254578479</v>
      </c>
      <c r="T10" s="152">
        <v>5304.135</v>
      </c>
      <c r="U10" s="150">
        <v>4246.691</v>
      </c>
      <c r="V10" s="151"/>
      <c r="W10" s="150"/>
      <c r="X10" s="149">
        <f t="shared" si="6"/>
        <v>9550.826000000001</v>
      </c>
      <c r="Y10" s="148">
        <f aca="true" t="shared" si="7" ref="Y10:Y19">IF(ISERROR(R10/X10-1),"         /0",IF(R10/X10&gt;5,"  *  ",(R10/X10-1)))</f>
        <v>0.07153381288696892</v>
      </c>
    </row>
    <row r="11" spans="1:25" ht="19.5" customHeight="1">
      <c r="A11" s="147" t="s">
        <v>252</v>
      </c>
      <c r="B11" s="145">
        <v>5167.208</v>
      </c>
      <c r="C11" s="141">
        <v>2564.535</v>
      </c>
      <c r="D11" s="142">
        <v>0</v>
      </c>
      <c r="E11" s="141">
        <v>0</v>
      </c>
      <c r="F11" s="140">
        <f t="shared" si="0"/>
        <v>7731.7429999999995</v>
      </c>
      <c r="G11" s="144">
        <f t="shared" si="1"/>
        <v>0.15952529290329015</v>
      </c>
      <c r="H11" s="143">
        <v>2658.844</v>
      </c>
      <c r="I11" s="141">
        <v>1339.057</v>
      </c>
      <c r="J11" s="142"/>
      <c r="K11" s="141"/>
      <c r="L11" s="140">
        <f t="shared" si="2"/>
        <v>3997.901</v>
      </c>
      <c r="M11" s="146">
        <f t="shared" si="3"/>
        <v>0.9339505905724028</v>
      </c>
      <c r="N11" s="145">
        <v>5167.208</v>
      </c>
      <c r="O11" s="141">
        <v>2564.535</v>
      </c>
      <c r="P11" s="142"/>
      <c r="Q11" s="141"/>
      <c r="R11" s="140">
        <f t="shared" si="4"/>
        <v>7731.7429999999995</v>
      </c>
      <c r="S11" s="144">
        <f t="shared" si="5"/>
        <v>0.15952529290329015</v>
      </c>
      <c r="T11" s="143">
        <v>2658.844</v>
      </c>
      <c r="U11" s="141">
        <v>1339.057</v>
      </c>
      <c r="V11" s="142"/>
      <c r="W11" s="141"/>
      <c r="X11" s="140">
        <f t="shared" si="6"/>
        <v>3997.901</v>
      </c>
      <c r="Y11" s="139">
        <f t="shared" si="7"/>
        <v>0.9339505905724028</v>
      </c>
    </row>
    <row r="12" spans="1:25" ht="19.5" customHeight="1">
      <c r="A12" s="147" t="s">
        <v>253</v>
      </c>
      <c r="B12" s="145">
        <v>3732.399</v>
      </c>
      <c r="C12" s="141">
        <v>1292.837</v>
      </c>
      <c r="D12" s="142">
        <v>9.412</v>
      </c>
      <c r="E12" s="141">
        <v>37.203</v>
      </c>
      <c r="F12" s="140">
        <f>SUM(B12:E12)</f>
        <v>5071.851000000001</v>
      </c>
      <c r="G12" s="144">
        <f>F12/$F$9</f>
        <v>0.10464503493414683</v>
      </c>
      <c r="H12" s="143">
        <v>5920.902</v>
      </c>
      <c r="I12" s="141">
        <v>2381.201</v>
      </c>
      <c r="J12" s="142">
        <v>1190.55</v>
      </c>
      <c r="K12" s="141">
        <v>77.478</v>
      </c>
      <c r="L12" s="140">
        <f>SUM(H12:K12)</f>
        <v>9570.130999999998</v>
      </c>
      <c r="M12" s="146">
        <f>IF(ISERROR(F12/L12-1),"         /0",(F12/L12-1))</f>
        <v>-0.47003327331673916</v>
      </c>
      <c r="N12" s="145">
        <v>3732.399</v>
      </c>
      <c r="O12" s="141">
        <v>1292.837</v>
      </c>
      <c r="P12" s="142">
        <v>9.412</v>
      </c>
      <c r="Q12" s="141">
        <v>37.203</v>
      </c>
      <c r="R12" s="140">
        <f>SUM(N12:Q12)</f>
        <v>5071.851000000001</v>
      </c>
      <c r="S12" s="144">
        <f>R12/$R$9</f>
        <v>0.10464503493414683</v>
      </c>
      <c r="T12" s="143">
        <v>5920.902</v>
      </c>
      <c r="U12" s="141">
        <v>2381.201</v>
      </c>
      <c r="V12" s="142">
        <v>1190.55</v>
      </c>
      <c r="W12" s="141">
        <v>77.478</v>
      </c>
      <c r="X12" s="140">
        <f>SUM(T12:W12)</f>
        <v>9570.130999999998</v>
      </c>
      <c r="Y12" s="139">
        <f>IF(ISERROR(R12/X12-1),"         /0",IF(R12/X12&gt;5,"  *  ",(R12/X12-1)))</f>
        <v>-0.47003327331673916</v>
      </c>
    </row>
    <row r="13" spans="1:25" ht="19.5" customHeight="1">
      <c r="A13" s="147" t="s">
        <v>254</v>
      </c>
      <c r="B13" s="145">
        <v>2280.5319999999997</v>
      </c>
      <c r="C13" s="141">
        <v>1150.487</v>
      </c>
      <c r="D13" s="142">
        <v>0</v>
      </c>
      <c r="E13" s="141">
        <v>0</v>
      </c>
      <c r="F13" s="140">
        <f>SUM(B13:E13)</f>
        <v>3431.019</v>
      </c>
      <c r="G13" s="144">
        <f>F13/$F$9</f>
        <v>0.07079054631429856</v>
      </c>
      <c r="H13" s="143">
        <v>1636.54</v>
      </c>
      <c r="I13" s="141">
        <v>622.041</v>
      </c>
      <c r="J13" s="142"/>
      <c r="K13" s="141"/>
      <c r="L13" s="140">
        <f>SUM(H13:K13)</f>
        <v>2258.581</v>
      </c>
      <c r="M13" s="146">
        <f>IF(ISERROR(F13/L13-1),"         /0",(F13/L13-1))</f>
        <v>0.5191038089844906</v>
      </c>
      <c r="N13" s="145">
        <v>2280.5319999999997</v>
      </c>
      <c r="O13" s="141">
        <v>1150.487</v>
      </c>
      <c r="P13" s="142"/>
      <c r="Q13" s="141"/>
      <c r="R13" s="140">
        <f>SUM(N13:Q13)</f>
        <v>3431.019</v>
      </c>
      <c r="S13" s="144">
        <f>R13/$R$9</f>
        <v>0.07079054631429856</v>
      </c>
      <c r="T13" s="143">
        <v>1636.54</v>
      </c>
      <c r="U13" s="141">
        <v>622.041</v>
      </c>
      <c r="V13" s="142"/>
      <c r="W13" s="141"/>
      <c r="X13" s="140">
        <f>SUM(T13:W13)</f>
        <v>2258.581</v>
      </c>
      <c r="Y13" s="139">
        <f>IF(ISERROR(R13/X13-1),"         /0",IF(R13/X13&gt;5,"  *  ",(R13/X13-1)))</f>
        <v>0.5191038089844906</v>
      </c>
    </row>
    <row r="14" spans="1:25" ht="19.5" customHeight="1">
      <c r="A14" s="147" t="s">
        <v>203</v>
      </c>
      <c r="B14" s="145">
        <v>1827.1509999999998</v>
      </c>
      <c r="C14" s="141">
        <v>1401.9260000000002</v>
      </c>
      <c r="D14" s="142">
        <v>0</v>
      </c>
      <c r="E14" s="141">
        <v>0</v>
      </c>
      <c r="F14" s="140">
        <f>SUM(B14:E14)</f>
        <v>3229.077</v>
      </c>
      <c r="G14" s="144">
        <f>F14/$F$9</f>
        <v>0.0666239752449451</v>
      </c>
      <c r="H14" s="143">
        <v>1401.0559999999996</v>
      </c>
      <c r="I14" s="141">
        <v>1181.1190000000001</v>
      </c>
      <c r="J14" s="142">
        <v>0</v>
      </c>
      <c r="K14" s="141">
        <v>0</v>
      </c>
      <c r="L14" s="140">
        <f>SUM(H14:K14)</f>
        <v>2582.1749999999997</v>
      </c>
      <c r="M14" s="146">
        <f>IF(ISERROR(F14/L14-1),"         /0",(F14/L14-1))</f>
        <v>0.25052601004966757</v>
      </c>
      <c r="N14" s="145">
        <v>1827.1509999999998</v>
      </c>
      <c r="O14" s="141">
        <v>1401.9260000000002</v>
      </c>
      <c r="P14" s="142">
        <v>0</v>
      </c>
      <c r="Q14" s="141">
        <v>0</v>
      </c>
      <c r="R14" s="140">
        <f>SUM(N14:Q14)</f>
        <v>3229.077</v>
      </c>
      <c r="S14" s="144">
        <f>R14/$R$9</f>
        <v>0.0666239752449451</v>
      </c>
      <c r="T14" s="143">
        <v>1401.0559999999996</v>
      </c>
      <c r="U14" s="141">
        <v>1181.1190000000001</v>
      </c>
      <c r="V14" s="142">
        <v>0</v>
      </c>
      <c r="W14" s="141">
        <v>0</v>
      </c>
      <c r="X14" s="140">
        <f>SUM(T14:W14)</f>
        <v>2582.1749999999997</v>
      </c>
      <c r="Y14" s="139">
        <f>IF(ISERROR(R14/X14-1),"         /0",IF(R14/X14&gt;5,"  *  ",(R14/X14-1)))</f>
        <v>0.25052601004966757</v>
      </c>
    </row>
    <row r="15" spans="1:25" ht="19.5" customHeight="1">
      <c r="A15" s="147" t="s">
        <v>255</v>
      </c>
      <c r="B15" s="145">
        <v>0</v>
      </c>
      <c r="C15" s="141">
        <v>0</v>
      </c>
      <c r="D15" s="142">
        <v>1560</v>
      </c>
      <c r="E15" s="141">
        <v>913.0780000000001</v>
      </c>
      <c r="F15" s="140">
        <f>SUM(B15:E15)</f>
        <v>2473.078</v>
      </c>
      <c r="G15" s="144">
        <f>F15/$F$9</f>
        <v>0.05102581556612565</v>
      </c>
      <c r="H15" s="143"/>
      <c r="I15" s="141"/>
      <c r="J15" s="142"/>
      <c r="K15" s="141"/>
      <c r="L15" s="140">
        <f>SUM(H15:K15)</f>
        <v>0</v>
      </c>
      <c r="M15" s="146" t="str">
        <f>IF(ISERROR(F15/L15-1),"         /0",(F15/L15-1))</f>
        <v>         /0</v>
      </c>
      <c r="N15" s="145"/>
      <c r="O15" s="141"/>
      <c r="P15" s="142">
        <v>1560</v>
      </c>
      <c r="Q15" s="141">
        <v>913.0780000000001</v>
      </c>
      <c r="R15" s="140">
        <f>SUM(N15:Q15)</f>
        <v>2473.078</v>
      </c>
      <c r="S15" s="144">
        <f>R15/$R$9</f>
        <v>0.05102581556612565</v>
      </c>
      <c r="T15" s="143"/>
      <c r="U15" s="141"/>
      <c r="V15" s="142"/>
      <c r="W15" s="141"/>
      <c r="X15" s="140">
        <f>SUM(T15:W15)</f>
        <v>0</v>
      </c>
      <c r="Y15" s="139" t="str">
        <f>IF(ISERROR(R15/X15-1),"         /0",IF(R15/X15&gt;5,"  *  ",(R15/X15-1)))</f>
        <v>         /0</v>
      </c>
    </row>
    <row r="16" spans="1:25" ht="19.5" customHeight="1">
      <c r="A16" s="147" t="s">
        <v>256</v>
      </c>
      <c r="B16" s="145">
        <v>0</v>
      </c>
      <c r="C16" s="141">
        <v>0</v>
      </c>
      <c r="D16" s="142">
        <v>1624.576</v>
      </c>
      <c r="E16" s="141">
        <v>717.557</v>
      </c>
      <c r="F16" s="140">
        <f t="shared" si="0"/>
        <v>2342.133</v>
      </c>
      <c r="G16" s="144">
        <f t="shared" si="1"/>
        <v>0.04832409106762365</v>
      </c>
      <c r="H16" s="143"/>
      <c r="I16" s="141"/>
      <c r="J16" s="142">
        <v>854.376</v>
      </c>
      <c r="K16" s="141">
        <v>152.085</v>
      </c>
      <c r="L16" s="140">
        <f t="shared" si="2"/>
        <v>1006.461</v>
      </c>
      <c r="M16" s="146">
        <f t="shared" si="3"/>
        <v>1.3270976222625612</v>
      </c>
      <c r="N16" s="145"/>
      <c r="O16" s="141"/>
      <c r="P16" s="142">
        <v>1624.576</v>
      </c>
      <c r="Q16" s="141">
        <v>717.557</v>
      </c>
      <c r="R16" s="140">
        <f t="shared" si="4"/>
        <v>2342.133</v>
      </c>
      <c r="S16" s="144">
        <f t="shared" si="5"/>
        <v>0.04832409106762365</v>
      </c>
      <c r="T16" s="143"/>
      <c r="U16" s="141"/>
      <c r="V16" s="142">
        <v>854.376</v>
      </c>
      <c r="W16" s="141">
        <v>152.085</v>
      </c>
      <c r="X16" s="140">
        <f t="shared" si="6"/>
        <v>1006.461</v>
      </c>
      <c r="Y16" s="139">
        <f t="shared" si="7"/>
        <v>1.3270976222625612</v>
      </c>
    </row>
    <row r="17" spans="1:25" ht="19.5" customHeight="1">
      <c r="A17" s="147" t="s">
        <v>257</v>
      </c>
      <c r="B17" s="145">
        <v>1224.2069999999999</v>
      </c>
      <c r="C17" s="141">
        <v>651.8779999999999</v>
      </c>
      <c r="D17" s="142">
        <v>0</v>
      </c>
      <c r="E17" s="141">
        <v>0</v>
      </c>
      <c r="F17" s="140">
        <f t="shared" si="0"/>
        <v>1876.0849999999998</v>
      </c>
      <c r="G17" s="144">
        <f t="shared" si="1"/>
        <v>0.03870834935104143</v>
      </c>
      <c r="H17" s="143">
        <v>1269.894</v>
      </c>
      <c r="I17" s="141">
        <v>631.1560000000001</v>
      </c>
      <c r="J17" s="142"/>
      <c r="K17" s="141"/>
      <c r="L17" s="140">
        <f t="shared" si="2"/>
        <v>1901.0500000000002</v>
      </c>
      <c r="M17" s="146">
        <f t="shared" si="3"/>
        <v>-0.013132216406722796</v>
      </c>
      <c r="N17" s="145">
        <v>1224.2069999999999</v>
      </c>
      <c r="O17" s="141">
        <v>651.8779999999999</v>
      </c>
      <c r="P17" s="142"/>
      <c r="Q17" s="141"/>
      <c r="R17" s="140">
        <f t="shared" si="4"/>
        <v>1876.0849999999998</v>
      </c>
      <c r="S17" s="144">
        <f t="shared" si="5"/>
        <v>0.03870834935104143</v>
      </c>
      <c r="T17" s="143">
        <v>1269.894</v>
      </c>
      <c r="U17" s="141">
        <v>631.1560000000001</v>
      </c>
      <c r="V17" s="142"/>
      <c r="W17" s="141"/>
      <c r="X17" s="140">
        <f t="shared" si="6"/>
        <v>1901.0500000000002</v>
      </c>
      <c r="Y17" s="139">
        <f t="shared" si="7"/>
        <v>-0.013132216406722796</v>
      </c>
    </row>
    <row r="18" spans="1:25" ht="19.5" customHeight="1">
      <c r="A18" s="147" t="s">
        <v>220</v>
      </c>
      <c r="B18" s="145">
        <v>916.8439999999999</v>
      </c>
      <c r="C18" s="141">
        <v>662.8050000000001</v>
      </c>
      <c r="D18" s="142">
        <v>0</v>
      </c>
      <c r="E18" s="141">
        <v>0</v>
      </c>
      <c r="F18" s="140">
        <f t="shared" si="0"/>
        <v>1579.649</v>
      </c>
      <c r="G18" s="144">
        <f t="shared" si="1"/>
        <v>0.032592129537853155</v>
      </c>
      <c r="H18" s="143">
        <v>792.723</v>
      </c>
      <c r="I18" s="141">
        <v>459.48800000000006</v>
      </c>
      <c r="J18" s="142"/>
      <c r="K18" s="141"/>
      <c r="L18" s="140">
        <f t="shared" si="2"/>
        <v>1252.211</v>
      </c>
      <c r="M18" s="146">
        <f t="shared" si="3"/>
        <v>0.26148788023743585</v>
      </c>
      <c r="N18" s="145">
        <v>916.8439999999999</v>
      </c>
      <c r="O18" s="141">
        <v>662.8050000000001</v>
      </c>
      <c r="P18" s="142"/>
      <c r="Q18" s="141"/>
      <c r="R18" s="140">
        <f t="shared" si="4"/>
        <v>1579.649</v>
      </c>
      <c r="S18" s="144">
        <f t="shared" si="5"/>
        <v>0.032592129537853155</v>
      </c>
      <c r="T18" s="143">
        <v>792.723</v>
      </c>
      <c r="U18" s="141">
        <v>459.48800000000006</v>
      </c>
      <c r="V18" s="142"/>
      <c r="W18" s="141"/>
      <c r="X18" s="140">
        <f t="shared" si="6"/>
        <v>1252.211</v>
      </c>
      <c r="Y18" s="139">
        <f t="shared" si="7"/>
        <v>0.26148788023743585</v>
      </c>
    </row>
    <row r="19" spans="1:25" ht="19.5" customHeight="1">
      <c r="A19" s="147" t="s">
        <v>258</v>
      </c>
      <c r="B19" s="145">
        <v>1367.174</v>
      </c>
      <c r="C19" s="141">
        <v>85.758</v>
      </c>
      <c r="D19" s="142">
        <v>0</v>
      </c>
      <c r="E19" s="141">
        <v>110.57599999999998</v>
      </c>
      <c r="F19" s="140">
        <f t="shared" si="0"/>
        <v>1563.508</v>
      </c>
      <c r="G19" s="144">
        <f t="shared" si="1"/>
        <v>0.032259100135200745</v>
      </c>
      <c r="H19" s="143">
        <v>1510.129</v>
      </c>
      <c r="I19" s="141">
        <v>333.46</v>
      </c>
      <c r="J19" s="142"/>
      <c r="K19" s="141">
        <v>250.155</v>
      </c>
      <c r="L19" s="140">
        <f t="shared" si="2"/>
        <v>2093.744</v>
      </c>
      <c r="M19" s="146">
        <f t="shared" si="3"/>
        <v>-0.2532477705010737</v>
      </c>
      <c r="N19" s="145">
        <v>1367.174</v>
      </c>
      <c r="O19" s="141">
        <v>85.758</v>
      </c>
      <c r="P19" s="142"/>
      <c r="Q19" s="141">
        <v>110.57599999999998</v>
      </c>
      <c r="R19" s="140">
        <f t="shared" si="4"/>
        <v>1563.508</v>
      </c>
      <c r="S19" s="144">
        <f t="shared" si="5"/>
        <v>0.032259100135200745</v>
      </c>
      <c r="T19" s="143">
        <v>1510.129</v>
      </c>
      <c r="U19" s="141">
        <v>333.46</v>
      </c>
      <c r="V19" s="142"/>
      <c r="W19" s="141">
        <v>250.155</v>
      </c>
      <c r="X19" s="140">
        <f t="shared" si="6"/>
        <v>2093.744</v>
      </c>
      <c r="Y19" s="139">
        <f t="shared" si="7"/>
        <v>-0.2532477705010737</v>
      </c>
    </row>
    <row r="20" spans="1:25" ht="19.5" customHeight="1">
      <c r="A20" s="147" t="s">
        <v>259</v>
      </c>
      <c r="B20" s="145">
        <v>1076.0049999999999</v>
      </c>
      <c r="C20" s="141">
        <v>0</v>
      </c>
      <c r="D20" s="142">
        <v>0</v>
      </c>
      <c r="E20" s="141">
        <v>0</v>
      </c>
      <c r="F20" s="140">
        <f aca="true" t="shared" si="8" ref="F20:F25">SUM(B20:E20)</f>
        <v>1076.0049999999999</v>
      </c>
      <c r="G20" s="144">
        <f aca="true" t="shared" si="9" ref="G20:G25">F20/$F$9</f>
        <v>0.022200687838486704</v>
      </c>
      <c r="H20" s="143">
        <v>1250.026</v>
      </c>
      <c r="I20" s="141">
        <v>48.49</v>
      </c>
      <c r="J20" s="142"/>
      <c r="K20" s="141"/>
      <c r="L20" s="140">
        <f aca="true" t="shared" si="10" ref="L20:L25">SUM(H20:K20)</f>
        <v>1298.516</v>
      </c>
      <c r="M20" s="146">
        <f t="shared" si="3"/>
        <v>-0.17135791934793265</v>
      </c>
      <c r="N20" s="145">
        <v>1076.0049999999999</v>
      </c>
      <c r="O20" s="141"/>
      <c r="P20" s="142"/>
      <c r="Q20" s="141"/>
      <c r="R20" s="140">
        <f aca="true" t="shared" si="11" ref="R20:R25">SUM(N20:Q20)</f>
        <v>1076.0049999999999</v>
      </c>
      <c r="S20" s="144">
        <f aca="true" t="shared" si="12" ref="S20:S25">R20/$R$9</f>
        <v>0.022200687838486704</v>
      </c>
      <c r="T20" s="143">
        <v>1250.026</v>
      </c>
      <c r="U20" s="141">
        <v>48.49</v>
      </c>
      <c r="V20" s="142"/>
      <c r="W20" s="141"/>
      <c r="X20" s="140">
        <f aca="true" t="shared" si="13" ref="X20:X25">SUM(T20:W20)</f>
        <v>1298.516</v>
      </c>
      <c r="Y20" s="139">
        <f aca="true" t="shared" si="14" ref="Y20:Y25">IF(ISERROR(R20/X20-1),"         /0",IF(R20/X20&gt;5,"  *  ",(R20/X20-1)))</f>
        <v>-0.17135791934793265</v>
      </c>
    </row>
    <row r="21" spans="1:25" ht="19.5" customHeight="1">
      <c r="A21" s="147" t="s">
        <v>260</v>
      </c>
      <c r="B21" s="145">
        <v>540.387</v>
      </c>
      <c r="C21" s="141">
        <v>405.87800000000004</v>
      </c>
      <c r="D21" s="142">
        <v>0</v>
      </c>
      <c r="E21" s="141">
        <v>0</v>
      </c>
      <c r="F21" s="140">
        <f t="shared" si="8"/>
        <v>946.265</v>
      </c>
      <c r="G21" s="144">
        <f t="shared" si="9"/>
        <v>0.019523825518920103</v>
      </c>
      <c r="H21" s="143">
        <v>753.828</v>
      </c>
      <c r="I21" s="141">
        <v>344.755</v>
      </c>
      <c r="J21" s="142"/>
      <c r="K21" s="141"/>
      <c r="L21" s="140">
        <f t="shared" si="10"/>
        <v>1098.583</v>
      </c>
      <c r="M21" s="146">
        <f>IF(ISERROR(F21/L21-1),"         /0",(F21/L21-1))</f>
        <v>-0.13864951487507093</v>
      </c>
      <c r="N21" s="145">
        <v>540.387</v>
      </c>
      <c r="O21" s="141">
        <v>405.87800000000004</v>
      </c>
      <c r="P21" s="142"/>
      <c r="Q21" s="141"/>
      <c r="R21" s="140">
        <f t="shared" si="11"/>
        <v>946.265</v>
      </c>
      <c r="S21" s="144">
        <f t="shared" si="12"/>
        <v>0.019523825518920103</v>
      </c>
      <c r="T21" s="143">
        <v>753.828</v>
      </c>
      <c r="U21" s="141">
        <v>344.755</v>
      </c>
      <c r="V21" s="142"/>
      <c r="W21" s="141"/>
      <c r="X21" s="140">
        <f t="shared" si="13"/>
        <v>1098.583</v>
      </c>
      <c r="Y21" s="139">
        <f t="shared" si="14"/>
        <v>-0.13864951487507093</v>
      </c>
    </row>
    <row r="22" spans="1:25" ht="19.5" customHeight="1">
      <c r="A22" s="147" t="s">
        <v>232</v>
      </c>
      <c r="B22" s="145">
        <v>443.62100000000004</v>
      </c>
      <c r="C22" s="141">
        <v>263.757</v>
      </c>
      <c r="D22" s="142">
        <v>0</v>
      </c>
      <c r="E22" s="141">
        <v>0</v>
      </c>
      <c r="F22" s="140">
        <f t="shared" si="8"/>
        <v>707.378</v>
      </c>
      <c r="G22" s="144">
        <f t="shared" si="9"/>
        <v>0.014594986233161604</v>
      </c>
      <c r="H22" s="143">
        <v>81.486</v>
      </c>
      <c r="I22" s="141">
        <v>54.019000000000005</v>
      </c>
      <c r="J22" s="142"/>
      <c r="K22" s="141"/>
      <c r="L22" s="140">
        <f t="shared" si="10"/>
        <v>135.505</v>
      </c>
      <c r="M22" s="146">
        <f>IF(ISERROR(F22/L22-1),"         /0",(F22/L22-1))</f>
        <v>4.220309213682152</v>
      </c>
      <c r="N22" s="145">
        <v>443.62100000000004</v>
      </c>
      <c r="O22" s="141">
        <v>263.757</v>
      </c>
      <c r="P22" s="142"/>
      <c r="Q22" s="141"/>
      <c r="R22" s="140">
        <f t="shared" si="11"/>
        <v>707.378</v>
      </c>
      <c r="S22" s="144">
        <f t="shared" si="12"/>
        <v>0.014594986233161604</v>
      </c>
      <c r="T22" s="143">
        <v>81.486</v>
      </c>
      <c r="U22" s="141">
        <v>54.019000000000005</v>
      </c>
      <c r="V22" s="142"/>
      <c r="W22" s="141"/>
      <c r="X22" s="140">
        <f t="shared" si="13"/>
        <v>135.505</v>
      </c>
      <c r="Y22" s="139" t="str">
        <f t="shared" si="14"/>
        <v>  *  </v>
      </c>
    </row>
    <row r="23" spans="1:25" ht="19.5" customHeight="1">
      <c r="A23" s="147" t="s">
        <v>242</v>
      </c>
      <c r="B23" s="145">
        <v>198.913</v>
      </c>
      <c r="C23" s="141">
        <v>454.821</v>
      </c>
      <c r="D23" s="142">
        <v>0</v>
      </c>
      <c r="E23" s="141">
        <v>0</v>
      </c>
      <c r="F23" s="140">
        <f t="shared" si="8"/>
        <v>653.734</v>
      </c>
      <c r="G23" s="144">
        <f t="shared" si="9"/>
        <v>0.013488175671493413</v>
      </c>
      <c r="H23" s="143">
        <v>105.087</v>
      </c>
      <c r="I23" s="141">
        <v>141.979</v>
      </c>
      <c r="J23" s="142"/>
      <c r="K23" s="141"/>
      <c r="L23" s="140">
        <f t="shared" si="10"/>
        <v>247.06600000000003</v>
      </c>
      <c r="M23" s="146">
        <f>IF(ISERROR(F23/L23-1),"         /0",(F23/L23-1))</f>
        <v>1.6459893307861058</v>
      </c>
      <c r="N23" s="145">
        <v>198.913</v>
      </c>
      <c r="O23" s="141">
        <v>454.821</v>
      </c>
      <c r="P23" s="142"/>
      <c r="Q23" s="141"/>
      <c r="R23" s="140">
        <f t="shared" si="11"/>
        <v>653.734</v>
      </c>
      <c r="S23" s="144">
        <f t="shared" si="12"/>
        <v>0.013488175671493413</v>
      </c>
      <c r="T23" s="143">
        <v>105.087</v>
      </c>
      <c r="U23" s="141">
        <v>141.979</v>
      </c>
      <c r="V23" s="142"/>
      <c r="W23" s="141"/>
      <c r="X23" s="140">
        <f t="shared" si="13"/>
        <v>247.06600000000003</v>
      </c>
      <c r="Y23" s="139">
        <f t="shared" si="14"/>
        <v>1.6459893307861058</v>
      </c>
    </row>
    <row r="24" spans="1:25" ht="19.5" customHeight="1">
      <c r="A24" s="147" t="s">
        <v>261</v>
      </c>
      <c r="B24" s="145">
        <v>408.94900000000007</v>
      </c>
      <c r="C24" s="141">
        <v>203.85299999999998</v>
      </c>
      <c r="D24" s="142">
        <v>0</v>
      </c>
      <c r="E24" s="141">
        <v>0</v>
      </c>
      <c r="F24" s="140">
        <f t="shared" si="8"/>
        <v>612.802</v>
      </c>
      <c r="G24" s="144">
        <f t="shared" si="9"/>
        <v>0.01264364562320838</v>
      </c>
      <c r="H24" s="143">
        <v>536.665</v>
      </c>
      <c r="I24" s="141">
        <v>363.30899999999997</v>
      </c>
      <c r="J24" s="142"/>
      <c r="K24" s="141"/>
      <c r="L24" s="140">
        <f t="shared" si="10"/>
        <v>899.9739999999999</v>
      </c>
      <c r="M24" s="146">
        <f>IF(ISERROR(F24/L24-1),"         /0",(F24/L24-1))</f>
        <v>-0.3190892181329682</v>
      </c>
      <c r="N24" s="145">
        <v>408.94900000000007</v>
      </c>
      <c r="O24" s="141">
        <v>203.85299999999998</v>
      </c>
      <c r="P24" s="142"/>
      <c r="Q24" s="141"/>
      <c r="R24" s="140">
        <f t="shared" si="11"/>
        <v>612.802</v>
      </c>
      <c r="S24" s="144">
        <f t="shared" si="12"/>
        <v>0.01264364562320838</v>
      </c>
      <c r="T24" s="143">
        <v>536.665</v>
      </c>
      <c r="U24" s="141">
        <v>363.30899999999997</v>
      </c>
      <c r="V24" s="142"/>
      <c r="W24" s="141"/>
      <c r="X24" s="140">
        <f t="shared" si="13"/>
        <v>899.9739999999999</v>
      </c>
      <c r="Y24" s="139">
        <f t="shared" si="14"/>
        <v>-0.3190892181329682</v>
      </c>
    </row>
    <row r="25" spans="1:25" ht="19.5" customHeight="1">
      <c r="A25" s="147" t="s">
        <v>233</v>
      </c>
      <c r="B25" s="145">
        <v>218.71800000000002</v>
      </c>
      <c r="C25" s="141">
        <v>348.02500000000003</v>
      </c>
      <c r="D25" s="142">
        <v>0</v>
      </c>
      <c r="E25" s="141">
        <v>0</v>
      </c>
      <c r="F25" s="140">
        <f t="shared" si="8"/>
        <v>566.743</v>
      </c>
      <c r="G25" s="144">
        <f t="shared" si="9"/>
        <v>0.011693332677494504</v>
      </c>
      <c r="H25" s="143">
        <v>168.023</v>
      </c>
      <c r="I25" s="141">
        <v>433.95899999999995</v>
      </c>
      <c r="J25" s="142"/>
      <c r="K25" s="141"/>
      <c r="L25" s="140">
        <f t="shared" si="10"/>
        <v>601.982</v>
      </c>
      <c r="M25" s="146">
        <f>IF(ISERROR(F25/L25-1),"         /0",(F25/L25-1))</f>
        <v>-0.058538295164971554</v>
      </c>
      <c r="N25" s="145">
        <v>218.71800000000002</v>
      </c>
      <c r="O25" s="141">
        <v>348.02500000000003</v>
      </c>
      <c r="P25" s="142"/>
      <c r="Q25" s="141"/>
      <c r="R25" s="140">
        <f t="shared" si="11"/>
        <v>566.743</v>
      </c>
      <c r="S25" s="144">
        <f t="shared" si="12"/>
        <v>0.011693332677494504</v>
      </c>
      <c r="T25" s="143">
        <v>168.023</v>
      </c>
      <c r="U25" s="141">
        <v>433.95899999999995</v>
      </c>
      <c r="V25" s="142"/>
      <c r="W25" s="141"/>
      <c r="X25" s="140">
        <f t="shared" si="13"/>
        <v>601.982</v>
      </c>
      <c r="Y25" s="139">
        <f t="shared" si="14"/>
        <v>-0.058538295164971554</v>
      </c>
    </row>
    <row r="26" spans="1:25" ht="19.5" customHeight="1">
      <c r="A26" s="147" t="s">
        <v>262</v>
      </c>
      <c r="B26" s="145">
        <v>0</v>
      </c>
      <c r="C26" s="141">
        <v>0</v>
      </c>
      <c r="D26" s="142">
        <v>466.835</v>
      </c>
      <c r="E26" s="141">
        <v>20.079</v>
      </c>
      <c r="F26" s="140">
        <f aca="true" t="shared" si="15" ref="F26:F32">SUM(B26:E26)</f>
        <v>486.914</v>
      </c>
      <c r="G26" s="144">
        <f aca="true" t="shared" si="16" ref="G26:G32">F26/$F$9</f>
        <v>0.01004625974618047</v>
      </c>
      <c r="H26" s="143"/>
      <c r="I26" s="141"/>
      <c r="J26" s="142"/>
      <c r="K26" s="141"/>
      <c r="L26" s="140">
        <f aca="true" t="shared" si="17" ref="L26:L32">SUM(H26:K26)</f>
        <v>0</v>
      </c>
      <c r="M26" s="146" t="str">
        <f aca="true" t="shared" si="18" ref="M26:M32">IF(ISERROR(F26/L26-1),"         /0",(F26/L26-1))</f>
        <v>         /0</v>
      </c>
      <c r="N26" s="145"/>
      <c r="O26" s="141"/>
      <c r="P26" s="142">
        <v>466.835</v>
      </c>
      <c r="Q26" s="141">
        <v>20.079</v>
      </c>
      <c r="R26" s="140">
        <f aca="true" t="shared" si="19" ref="R26:R32">SUM(N26:Q26)</f>
        <v>486.914</v>
      </c>
      <c r="S26" s="144">
        <f aca="true" t="shared" si="20" ref="S26:S32">R26/$R$9</f>
        <v>0.01004625974618047</v>
      </c>
      <c r="T26" s="143"/>
      <c r="U26" s="141"/>
      <c r="V26" s="142"/>
      <c r="W26" s="141"/>
      <c r="X26" s="140">
        <f aca="true" t="shared" si="21" ref="X26:X32">SUM(T26:W26)</f>
        <v>0</v>
      </c>
      <c r="Y26" s="139" t="str">
        <f aca="true" t="shared" si="22" ref="Y26:Y32">IF(ISERROR(R26/X26-1),"         /0",IF(R26/X26&gt;5,"  *  ",(R26/X26-1)))</f>
        <v>         /0</v>
      </c>
    </row>
    <row r="27" spans="1:25" ht="19.5" customHeight="1">
      <c r="A27" s="147" t="s">
        <v>219</v>
      </c>
      <c r="B27" s="145">
        <v>291.392</v>
      </c>
      <c r="C27" s="141">
        <v>184.32000000000002</v>
      </c>
      <c r="D27" s="142">
        <v>0</v>
      </c>
      <c r="E27" s="141">
        <v>0</v>
      </c>
      <c r="F27" s="140">
        <f>SUM(B27:E27)</f>
        <v>475.712</v>
      </c>
      <c r="G27" s="144">
        <f>F27/$F$9</f>
        <v>0.009815134328392702</v>
      </c>
      <c r="H27" s="143">
        <v>296.343</v>
      </c>
      <c r="I27" s="141">
        <v>260.613</v>
      </c>
      <c r="J27" s="142"/>
      <c r="K27" s="141"/>
      <c r="L27" s="140">
        <f>SUM(H27:K27)</f>
        <v>556.956</v>
      </c>
      <c r="M27" s="146">
        <f>IF(ISERROR(F27/L27-1),"         /0",(F27/L27-1))</f>
        <v>-0.14587148715517928</v>
      </c>
      <c r="N27" s="145">
        <v>291.392</v>
      </c>
      <c r="O27" s="141">
        <v>184.32000000000002</v>
      </c>
      <c r="P27" s="142"/>
      <c r="Q27" s="141"/>
      <c r="R27" s="140">
        <f>SUM(N27:Q27)</f>
        <v>475.712</v>
      </c>
      <c r="S27" s="144">
        <f>R27/$R$9</f>
        <v>0.009815134328392702</v>
      </c>
      <c r="T27" s="143">
        <v>296.343</v>
      </c>
      <c r="U27" s="141">
        <v>260.613</v>
      </c>
      <c r="V27" s="142"/>
      <c r="W27" s="141"/>
      <c r="X27" s="140">
        <f>SUM(T27:W27)</f>
        <v>556.956</v>
      </c>
      <c r="Y27" s="139">
        <f>IF(ISERROR(R27/X27-1),"         /0",IF(R27/X27&gt;5,"  *  ",(R27/X27-1)))</f>
        <v>-0.14587148715517928</v>
      </c>
    </row>
    <row r="28" spans="1:25" ht="19.5" customHeight="1">
      <c r="A28" s="147" t="s">
        <v>263</v>
      </c>
      <c r="B28" s="145">
        <v>327.514</v>
      </c>
      <c r="C28" s="141">
        <v>127.813</v>
      </c>
      <c r="D28" s="142">
        <v>0</v>
      </c>
      <c r="E28" s="141">
        <v>0</v>
      </c>
      <c r="F28" s="140">
        <f t="shared" si="15"/>
        <v>455.327</v>
      </c>
      <c r="G28" s="144">
        <f t="shared" si="16"/>
        <v>0.00939454053785497</v>
      </c>
      <c r="H28" s="143">
        <v>311.117</v>
      </c>
      <c r="I28" s="141">
        <v>101.36</v>
      </c>
      <c r="J28" s="142"/>
      <c r="K28" s="141"/>
      <c r="L28" s="140">
        <f t="shared" si="17"/>
        <v>412.47700000000003</v>
      </c>
      <c r="M28" s="146">
        <f t="shared" si="18"/>
        <v>0.10388458023114011</v>
      </c>
      <c r="N28" s="145">
        <v>327.514</v>
      </c>
      <c r="O28" s="141">
        <v>127.813</v>
      </c>
      <c r="P28" s="142"/>
      <c r="Q28" s="141"/>
      <c r="R28" s="140">
        <f t="shared" si="19"/>
        <v>455.327</v>
      </c>
      <c r="S28" s="144">
        <f t="shared" si="20"/>
        <v>0.00939454053785497</v>
      </c>
      <c r="T28" s="143">
        <v>311.117</v>
      </c>
      <c r="U28" s="141">
        <v>101.36</v>
      </c>
      <c r="V28" s="142"/>
      <c r="W28" s="141"/>
      <c r="X28" s="140">
        <f t="shared" si="21"/>
        <v>412.47700000000003</v>
      </c>
      <c r="Y28" s="139">
        <f t="shared" si="22"/>
        <v>0.10388458023114011</v>
      </c>
    </row>
    <row r="29" spans="1:25" ht="19.5" customHeight="1">
      <c r="A29" s="147" t="s">
        <v>206</v>
      </c>
      <c r="B29" s="145">
        <v>282.098</v>
      </c>
      <c r="C29" s="141">
        <v>148.659</v>
      </c>
      <c r="D29" s="142">
        <v>0</v>
      </c>
      <c r="E29" s="141">
        <v>0</v>
      </c>
      <c r="F29" s="140">
        <f t="shared" si="15"/>
        <v>430.757</v>
      </c>
      <c r="G29" s="144">
        <f t="shared" si="16"/>
        <v>0.008887599677736646</v>
      </c>
      <c r="H29" s="143">
        <v>213.322</v>
      </c>
      <c r="I29" s="141">
        <v>131.65</v>
      </c>
      <c r="J29" s="142">
        <v>1.549</v>
      </c>
      <c r="K29" s="141">
        <v>2.02</v>
      </c>
      <c r="L29" s="140">
        <f t="shared" si="17"/>
        <v>348.54099999999994</v>
      </c>
      <c r="M29" s="146">
        <f t="shared" si="18"/>
        <v>0.23588616547264185</v>
      </c>
      <c r="N29" s="145">
        <v>282.098</v>
      </c>
      <c r="O29" s="141">
        <v>148.659</v>
      </c>
      <c r="P29" s="142">
        <v>0</v>
      </c>
      <c r="Q29" s="141">
        <v>0</v>
      </c>
      <c r="R29" s="140">
        <f t="shared" si="19"/>
        <v>430.757</v>
      </c>
      <c r="S29" s="144">
        <f t="shared" si="20"/>
        <v>0.008887599677736646</v>
      </c>
      <c r="T29" s="143">
        <v>213.322</v>
      </c>
      <c r="U29" s="141">
        <v>131.65</v>
      </c>
      <c r="V29" s="142">
        <v>1.549</v>
      </c>
      <c r="W29" s="141">
        <v>2.02</v>
      </c>
      <c r="X29" s="140">
        <f t="shared" si="21"/>
        <v>348.54099999999994</v>
      </c>
      <c r="Y29" s="139">
        <f t="shared" si="22"/>
        <v>0.23588616547264185</v>
      </c>
    </row>
    <row r="30" spans="1:25" ht="19.5" customHeight="1">
      <c r="A30" s="147" t="s">
        <v>230</v>
      </c>
      <c r="B30" s="145">
        <v>65.906</v>
      </c>
      <c r="C30" s="141">
        <v>265.68199999999996</v>
      </c>
      <c r="D30" s="142">
        <v>0</v>
      </c>
      <c r="E30" s="141">
        <v>0</v>
      </c>
      <c r="F30" s="140">
        <f t="shared" si="15"/>
        <v>331.58799999999997</v>
      </c>
      <c r="G30" s="144">
        <f t="shared" si="16"/>
        <v>0.0068414939326379804</v>
      </c>
      <c r="H30" s="143">
        <v>99.19200000000001</v>
      </c>
      <c r="I30" s="141">
        <v>172.477</v>
      </c>
      <c r="J30" s="142"/>
      <c r="K30" s="141"/>
      <c r="L30" s="140">
        <f t="shared" si="17"/>
        <v>271.669</v>
      </c>
      <c r="M30" s="146">
        <f t="shared" si="18"/>
        <v>0.22055884182589836</v>
      </c>
      <c r="N30" s="145">
        <v>65.906</v>
      </c>
      <c r="O30" s="141">
        <v>265.68199999999996</v>
      </c>
      <c r="P30" s="142"/>
      <c r="Q30" s="141"/>
      <c r="R30" s="140">
        <f t="shared" si="19"/>
        <v>331.58799999999997</v>
      </c>
      <c r="S30" s="144">
        <f t="shared" si="20"/>
        <v>0.0068414939326379804</v>
      </c>
      <c r="T30" s="143">
        <v>99.19200000000001</v>
      </c>
      <c r="U30" s="141">
        <v>172.477</v>
      </c>
      <c r="V30" s="142"/>
      <c r="W30" s="141"/>
      <c r="X30" s="140">
        <f t="shared" si="21"/>
        <v>271.669</v>
      </c>
      <c r="Y30" s="139">
        <f t="shared" si="22"/>
        <v>0.22055884182589836</v>
      </c>
    </row>
    <row r="31" spans="1:25" ht="19.5" customHeight="1">
      <c r="A31" s="147" t="s">
        <v>264</v>
      </c>
      <c r="B31" s="145">
        <v>209.943</v>
      </c>
      <c r="C31" s="141">
        <v>82.801</v>
      </c>
      <c r="D31" s="142">
        <v>0</v>
      </c>
      <c r="E31" s="141">
        <v>0</v>
      </c>
      <c r="F31" s="140">
        <f t="shared" si="15"/>
        <v>292.744</v>
      </c>
      <c r="G31" s="144">
        <f t="shared" si="16"/>
        <v>0.0060400445728318675</v>
      </c>
      <c r="H31" s="143">
        <v>312.84</v>
      </c>
      <c r="I31" s="141">
        <v>144.994</v>
      </c>
      <c r="J31" s="142">
        <v>19.381</v>
      </c>
      <c r="K31" s="141">
        <v>2.932</v>
      </c>
      <c r="L31" s="140">
        <f t="shared" si="17"/>
        <v>480.14699999999993</v>
      </c>
      <c r="M31" s="146">
        <f t="shared" si="18"/>
        <v>-0.390303386254626</v>
      </c>
      <c r="N31" s="145">
        <v>209.943</v>
      </c>
      <c r="O31" s="141">
        <v>82.801</v>
      </c>
      <c r="P31" s="142"/>
      <c r="Q31" s="141"/>
      <c r="R31" s="140">
        <f t="shared" si="19"/>
        <v>292.744</v>
      </c>
      <c r="S31" s="144">
        <f t="shared" si="20"/>
        <v>0.0060400445728318675</v>
      </c>
      <c r="T31" s="143">
        <v>312.84</v>
      </c>
      <c r="U31" s="141">
        <v>144.994</v>
      </c>
      <c r="V31" s="142">
        <v>19.381</v>
      </c>
      <c r="W31" s="141">
        <v>2.932</v>
      </c>
      <c r="X31" s="140">
        <f t="shared" si="21"/>
        <v>480.14699999999993</v>
      </c>
      <c r="Y31" s="139">
        <f t="shared" si="22"/>
        <v>-0.390303386254626</v>
      </c>
    </row>
    <row r="32" spans="1:25" ht="19.5" customHeight="1">
      <c r="A32" s="147" t="s">
        <v>229</v>
      </c>
      <c r="B32" s="145">
        <v>152.76299999999995</v>
      </c>
      <c r="C32" s="141">
        <v>132.951</v>
      </c>
      <c r="D32" s="142">
        <v>0</v>
      </c>
      <c r="E32" s="141">
        <v>0</v>
      </c>
      <c r="F32" s="140">
        <f t="shared" si="15"/>
        <v>285.71399999999994</v>
      </c>
      <c r="G32" s="144">
        <f t="shared" si="16"/>
        <v>0.005894998001947379</v>
      </c>
      <c r="H32" s="143">
        <v>141.09499999999994</v>
      </c>
      <c r="I32" s="141">
        <v>76.18400000000001</v>
      </c>
      <c r="J32" s="142"/>
      <c r="K32" s="141"/>
      <c r="L32" s="140">
        <f t="shared" si="17"/>
        <v>217.27899999999994</v>
      </c>
      <c r="M32" s="146">
        <f t="shared" si="18"/>
        <v>0.31496371025271674</v>
      </c>
      <c r="N32" s="145">
        <v>152.76299999999995</v>
      </c>
      <c r="O32" s="141">
        <v>132.951</v>
      </c>
      <c r="P32" s="142"/>
      <c r="Q32" s="141"/>
      <c r="R32" s="140">
        <f t="shared" si="19"/>
        <v>285.71399999999994</v>
      </c>
      <c r="S32" s="144">
        <f t="shared" si="20"/>
        <v>0.005894998001947379</v>
      </c>
      <c r="T32" s="143">
        <v>141.09499999999994</v>
      </c>
      <c r="U32" s="141">
        <v>76.18400000000001</v>
      </c>
      <c r="V32" s="142"/>
      <c r="W32" s="141"/>
      <c r="X32" s="140">
        <f t="shared" si="21"/>
        <v>217.27899999999994</v>
      </c>
      <c r="Y32" s="139">
        <f t="shared" si="22"/>
        <v>0.31496371025271674</v>
      </c>
    </row>
    <row r="33" spans="1:25" ht="19.5" customHeight="1">
      <c r="A33" s="147" t="s">
        <v>246</v>
      </c>
      <c r="B33" s="145">
        <v>67.747</v>
      </c>
      <c r="C33" s="141">
        <v>161.5</v>
      </c>
      <c r="D33" s="142">
        <v>0</v>
      </c>
      <c r="E33" s="141">
        <v>0</v>
      </c>
      <c r="F33" s="140">
        <f aca="true" t="shared" si="23" ref="F33:F38">SUM(B33:E33)</f>
        <v>229.247</v>
      </c>
      <c r="G33" s="144">
        <f aca="true" t="shared" si="24" ref="G33:G38">F33/$F$9</f>
        <v>0.004729941854275364</v>
      </c>
      <c r="H33" s="143">
        <v>108.141</v>
      </c>
      <c r="I33" s="141">
        <v>82.579</v>
      </c>
      <c r="J33" s="142"/>
      <c r="K33" s="141"/>
      <c r="L33" s="140">
        <f aca="true" t="shared" si="25" ref="L33:L38">SUM(H33:K33)</f>
        <v>190.72</v>
      </c>
      <c r="M33" s="146">
        <f aca="true" t="shared" si="26" ref="M33:M38">IF(ISERROR(F33/L33-1),"         /0",(F33/L33-1))</f>
        <v>0.20200817953020134</v>
      </c>
      <c r="N33" s="145">
        <v>67.747</v>
      </c>
      <c r="O33" s="141">
        <v>161.5</v>
      </c>
      <c r="P33" s="142"/>
      <c r="Q33" s="141"/>
      <c r="R33" s="140">
        <f aca="true" t="shared" si="27" ref="R33:R38">SUM(N33:Q33)</f>
        <v>229.247</v>
      </c>
      <c r="S33" s="144">
        <f aca="true" t="shared" si="28" ref="S33:S38">R33/$R$9</f>
        <v>0.004729941854275364</v>
      </c>
      <c r="T33" s="143">
        <v>108.141</v>
      </c>
      <c r="U33" s="141">
        <v>82.579</v>
      </c>
      <c r="V33" s="142"/>
      <c r="W33" s="141"/>
      <c r="X33" s="140">
        <f aca="true" t="shared" si="29" ref="X33:X38">SUM(T33:W33)</f>
        <v>190.72</v>
      </c>
      <c r="Y33" s="139">
        <f aca="true" t="shared" si="30" ref="Y33:Y38">IF(ISERROR(R33/X33-1),"         /0",IF(R33/X33&gt;5,"  *  ",(R33/X33-1)))</f>
        <v>0.20200817953020134</v>
      </c>
    </row>
    <row r="34" spans="1:25" ht="19.5" customHeight="1">
      <c r="A34" s="147" t="s">
        <v>240</v>
      </c>
      <c r="B34" s="145">
        <v>47.201</v>
      </c>
      <c r="C34" s="141">
        <v>163.812</v>
      </c>
      <c r="D34" s="142">
        <v>0</v>
      </c>
      <c r="E34" s="141">
        <v>0</v>
      </c>
      <c r="F34" s="140">
        <f t="shared" si="23"/>
        <v>211.013</v>
      </c>
      <c r="G34" s="144">
        <f t="shared" si="24"/>
        <v>0.00435372860057583</v>
      </c>
      <c r="H34" s="143">
        <v>56.246</v>
      </c>
      <c r="I34" s="141">
        <v>137.884</v>
      </c>
      <c r="J34" s="142"/>
      <c r="K34" s="141"/>
      <c r="L34" s="140">
        <f t="shared" si="25"/>
        <v>194.13</v>
      </c>
      <c r="M34" s="146">
        <f t="shared" si="26"/>
        <v>0.08696749600782994</v>
      </c>
      <c r="N34" s="145">
        <v>47.201</v>
      </c>
      <c r="O34" s="141">
        <v>163.812</v>
      </c>
      <c r="P34" s="142"/>
      <c r="Q34" s="141"/>
      <c r="R34" s="140">
        <f t="shared" si="27"/>
        <v>211.013</v>
      </c>
      <c r="S34" s="144">
        <f t="shared" si="28"/>
        <v>0.00435372860057583</v>
      </c>
      <c r="T34" s="143">
        <v>56.246</v>
      </c>
      <c r="U34" s="141">
        <v>137.884</v>
      </c>
      <c r="V34" s="142"/>
      <c r="W34" s="141"/>
      <c r="X34" s="140">
        <f t="shared" si="29"/>
        <v>194.13</v>
      </c>
      <c r="Y34" s="139">
        <f t="shared" si="30"/>
        <v>0.08696749600782994</v>
      </c>
    </row>
    <row r="35" spans="1:25" ht="19.5" customHeight="1">
      <c r="A35" s="147" t="s">
        <v>265</v>
      </c>
      <c r="B35" s="145">
        <v>0</v>
      </c>
      <c r="C35" s="141">
        <v>0</v>
      </c>
      <c r="D35" s="142">
        <v>180.388</v>
      </c>
      <c r="E35" s="141">
        <v>6.966</v>
      </c>
      <c r="F35" s="140">
        <f t="shared" si="23"/>
        <v>187.354</v>
      </c>
      <c r="G35" s="144">
        <f t="shared" si="24"/>
        <v>0.003865583960382934</v>
      </c>
      <c r="H35" s="143"/>
      <c r="I35" s="141"/>
      <c r="J35" s="142">
        <v>145.737</v>
      </c>
      <c r="K35" s="141">
        <v>21.438</v>
      </c>
      <c r="L35" s="140">
        <f t="shared" si="25"/>
        <v>167.17499999999998</v>
      </c>
      <c r="M35" s="146">
        <f t="shared" si="26"/>
        <v>0.12070584716614352</v>
      </c>
      <c r="N35" s="145"/>
      <c r="O35" s="141"/>
      <c r="P35" s="142">
        <v>180.388</v>
      </c>
      <c r="Q35" s="141">
        <v>6.966</v>
      </c>
      <c r="R35" s="140">
        <f t="shared" si="27"/>
        <v>187.354</v>
      </c>
      <c r="S35" s="144">
        <f t="shared" si="28"/>
        <v>0.003865583960382934</v>
      </c>
      <c r="T35" s="143"/>
      <c r="U35" s="141"/>
      <c r="V35" s="142">
        <v>145.737</v>
      </c>
      <c r="W35" s="141">
        <v>21.438</v>
      </c>
      <c r="X35" s="140">
        <f t="shared" si="29"/>
        <v>167.17499999999998</v>
      </c>
      <c r="Y35" s="139">
        <f t="shared" si="30"/>
        <v>0.12070584716614352</v>
      </c>
    </row>
    <row r="36" spans="1:25" ht="19.5" customHeight="1">
      <c r="A36" s="147" t="s">
        <v>238</v>
      </c>
      <c r="B36" s="145">
        <v>3.453</v>
      </c>
      <c r="C36" s="141">
        <v>179.892</v>
      </c>
      <c r="D36" s="142">
        <v>0</v>
      </c>
      <c r="E36" s="141">
        <v>0</v>
      </c>
      <c r="F36" s="140">
        <f t="shared" si="23"/>
        <v>183.345</v>
      </c>
      <c r="G36" s="144">
        <f t="shared" si="24"/>
        <v>0.003782868213202862</v>
      </c>
      <c r="H36" s="143">
        <v>4.028</v>
      </c>
      <c r="I36" s="141">
        <v>194.692</v>
      </c>
      <c r="J36" s="142"/>
      <c r="K36" s="141"/>
      <c r="L36" s="140">
        <f t="shared" si="25"/>
        <v>198.72</v>
      </c>
      <c r="M36" s="146">
        <f t="shared" si="26"/>
        <v>-0.07737016908212557</v>
      </c>
      <c r="N36" s="145">
        <v>3.453</v>
      </c>
      <c r="O36" s="141">
        <v>179.892</v>
      </c>
      <c r="P36" s="142"/>
      <c r="Q36" s="141"/>
      <c r="R36" s="140">
        <f t="shared" si="27"/>
        <v>183.345</v>
      </c>
      <c r="S36" s="144">
        <f t="shared" si="28"/>
        <v>0.003782868213202862</v>
      </c>
      <c r="T36" s="143">
        <v>4.028</v>
      </c>
      <c r="U36" s="141">
        <v>194.692</v>
      </c>
      <c r="V36" s="142"/>
      <c r="W36" s="141"/>
      <c r="X36" s="140">
        <f t="shared" si="29"/>
        <v>198.72</v>
      </c>
      <c r="Y36" s="139">
        <f t="shared" si="30"/>
        <v>-0.07737016908212557</v>
      </c>
    </row>
    <row r="37" spans="1:25" ht="19.5" customHeight="1">
      <c r="A37" s="147" t="s">
        <v>245</v>
      </c>
      <c r="B37" s="145">
        <v>92.064</v>
      </c>
      <c r="C37" s="141">
        <v>25.917</v>
      </c>
      <c r="D37" s="142">
        <v>0</v>
      </c>
      <c r="E37" s="141">
        <v>0</v>
      </c>
      <c r="F37" s="140">
        <f t="shared" si="23"/>
        <v>117.981</v>
      </c>
      <c r="G37" s="144">
        <f t="shared" si="24"/>
        <v>0.0024342445916817304</v>
      </c>
      <c r="H37" s="143">
        <v>64.269</v>
      </c>
      <c r="I37" s="141">
        <v>32.193</v>
      </c>
      <c r="J37" s="142"/>
      <c r="K37" s="141"/>
      <c r="L37" s="140">
        <f t="shared" si="25"/>
        <v>96.462</v>
      </c>
      <c r="M37" s="146">
        <f t="shared" si="26"/>
        <v>0.22308266467624538</v>
      </c>
      <c r="N37" s="145">
        <v>92.064</v>
      </c>
      <c r="O37" s="141">
        <v>25.917</v>
      </c>
      <c r="P37" s="142"/>
      <c r="Q37" s="141"/>
      <c r="R37" s="140">
        <f t="shared" si="27"/>
        <v>117.981</v>
      </c>
      <c r="S37" s="144">
        <f t="shared" si="28"/>
        <v>0.0024342445916817304</v>
      </c>
      <c r="T37" s="143">
        <v>64.269</v>
      </c>
      <c r="U37" s="141">
        <v>32.193</v>
      </c>
      <c r="V37" s="142"/>
      <c r="W37" s="141"/>
      <c r="X37" s="140">
        <f t="shared" si="29"/>
        <v>96.462</v>
      </c>
      <c r="Y37" s="139">
        <f t="shared" si="30"/>
        <v>0.22308266467624538</v>
      </c>
    </row>
    <row r="38" spans="1:25" ht="19.5" customHeight="1" thickBot="1">
      <c r="A38" s="138" t="s">
        <v>218</v>
      </c>
      <c r="B38" s="136">
        <v>441.2060000000001</v>
      </c>
      <c r="C38" s="132">
        <v>118.983</v>
      </c>
      <c r="D38" s="133">
        <v>68.332</v>
      </c>
      <c r="E38" s="132">
        <v>55.872</v>
      </c>
      <c r="F38" s="131">
        <f t="shared" si="23"/>
        <v>684.393</v>
      </c>
      <c r="G38" s="135">
        <f t="shared" si="24"/>
        <v>0.014120747907161616</v>
      </c>
      <c r="H38" s="134">
        <v>400.28799999999995</v>
      </c>
      <c r="I38" s="132">
        <v>274.28200000000004</v>
      </c>
      <c r="J38" s="133">
        <v>47.365</v>
      </c>
      <c r="K38" s="132">
        <v>39.230000000000004</v>
      </c>
      <c r="L38" s="131">
        <f t="shared" si="25"/>
        <v>761.165</v>
      </c>
      <c r="M38" s="137">
        <f t="shared" si="26"/>
        <v>-0.10086117990186083</v>
      </c>
      <c r="N38" s="136">
        <v>441.2060000000001</v>
      </c>
      <c r="O38" s="132">
        <v>118.983</v>
      </c>
      <c r="P38" s="133">
        <v>68.332</v>
      </c>
      <c r="Q38" s="132">
        <v>55.872</v>
      </c>
      <c r="R38" s="131">
        <f t="shared" si="27"/>
        <v>684.393</v>
      </c>
      <c r="S38" s="135">
        <f t="shared" si="28"/>
        <v>0.014120747907161616</v>
      </c>
      <c r="T38" s="134">
        <v>400.28799999999995</v>
      </c>
      <c r="U38" s="132">
        <v>274.28200000000004</v>
      </c>
      <c r="V38" s="133">
        <v>47.365</v>
      </c>
      <c r="W38" s="132">
        <v>39.230000000000004</v>
      </c>
      <c r="X38" s="131">
        <f t="shared" si="29"/>
        <v>761.165</v>
      </c>
      <c r="Y38" s="130">
        <f t="shared" si="30"/>
        <v>-0.10086117990186083</v>
      </c>
    </row>
    <row r="39" ht="15" thickTop="1">
      <c r="A39" s="121" t="s">
        <v>43</v>
      </c>
    </row>
    <row r="40" ht="15">
      <c r="A40" s="121" t="s">
        <v>42</v>
      </c>
    </row>
    <row r="41" ht="15">
      <c r="A41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9:Y65536 M39:M65536 Y3 M3">
    <cfRule type="cellIs" priority="9" dxfId="91" operator="lessThan" stopIfTrue="1">
      <formula>0</formula>
    </cfRule>
  </conditionalFormatting>
  <conditionalFormatting sqref="Y9:Y38 M9:M38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8" zoomScaleNormal="88" zoomScalePageLayoutView="0" workbookViewId="0" topLeftCell="A22">
      <selection activeCell="A24" sqref="A24:IV24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1.421875" style="186" bestFit="1" customWidth="1"/>
    <col min="5" max="5" width="10.28125" style="186" bestFit="1" customWidth="1"/>
    <col min="6" max="6" width="11.421875" style="186" bestFit="1" customWidth="1"/>
    <col min="7" max="7" width="11.421875" style="186" customWidth="1"/>
    <col min="8" max="8" width="11.421875" style="186" bestFit="1" customWidth="1"/>
    <col min="9" max="9" width="9.00390625" style="186" customWidth="1"/>
    <col min="10" max="10" width="11.421875" style="186" bestFit="1" customWidth="1"/>
    <col min="11" max="11" width="11.421875" style="186" customWidth="1"/>
    <col min="12" max="12" width="12.421875" style="186" bestFit="1" customWidth="1"/>
    <col min="13" max="13" width="10.57421875" style="186" customWidth="1"/>
    <col min="14" max="14" width="12.28125" style="186" customWidth="1"/>
    <col min="15" max="15" width="11.421875" style="186" customWidth="1"/>
    <col min="16" max="16" width="12.42187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39" t="s">
        <v>28</v>
      </c>
      <c r="O1" s="540"/>
      <c r="P1" s="540"/>
      <c r="Q1" s="541"/>
    </row>
    <row r="2" ht="3.75" customHeight="1" thickBot="1"/>
    <row r="3" spans="1:17" ht="24" customHeight="1" thickTop="1">
      <c r="A3" s="613" t="s">
        <v>52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</row>
    <row r="4" spans="1:17" ht="18.75" customHeight="1" thickBot="1">
      <c r="A4" s="605" t="s">
        <v>38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</row>
    <row r="5" spans="1:17" s="445" customFormat="1" ht="20.25" customHeight="1" thickBot="1">
      <c r="A5" s="602" t="s">
        <v>142</v>
      </c>
      <c r="B5" s="608" t="s">
        <v>36</v>
      </c>
      <c r="C5" s="609"/>
      <c r="D5" s="609"/>
      <c r="E5" s="609"/>
      <c r="F5" s="610"/>
      <c r="G5" s="610"/>
      <c r="H5" s="610"/>
      <c r="I5" s="611"/>
      <c r="J5" s="609" t="s">
        <v>35</v>
      </c>
      <c r="K5" s="609"/>
      <c r="L5" s="609"/>
      <c r="M5" s="609"/>
      <c r="N5" s="609"/>
      <c r="O5" s="609"/>
      <c r="P5" s="609"/>
      <c r="Q5" s="612"/>
    </row>
    <row r="6" spans="1:17" s="478" customFormat="1" ht="28.5" customHeight="1" thickBot="1">
      <c r="A6" s="603"/>
      <c r="B6" s="599" t="s">
        <v>199</v>
      </c>
      <c r="C6" s="600"/>
      <c r="D6" s="601"/>
      <c r="E6" s="559" t="s">
        <v>34</v>
      </c>
      <c r="F6" s="599" t="s">
        <v>200</v>
      </c>
      <c r="G6" s="600"/>
      <c r="H6" s="601"/>
      <c r="I6" s="561" t="s">
        <v>33</v>
      </c>
      <c r="J6" s="599" t="s">
        <v>201</v>
      </c>
      <c r="K6" s="600"/>
      <c r="L6" s="601"/>
      <c r="M6" s="559" t="s">
        <v>34</v>
      </c>
      <c r="N6" s="599" t="s">
        <v>202</v>
      </c>
      <c r="O6" s="600"/>
      <c r="P6" s="601"/>
      <c r="Q6" s="559" t="s">
        <v>33</v>
      </c>
    </row>
    <row r="7" spans="1:17" s="210" customFormat="1" ht="22.5" customHeight="1" thickBot="1">
      <c r="A7" s="604"/>
      <c r="B7" s="119" t="s">
        <v>22</v>
      </c>
      <c r="C7" s="116" t="s">
        <v>21</v>
      </c>
      <c r="D7" s="116" t="s">
        <v>17</v>
      </c>
      <c r="E7" s="560"/>
      <c r="F7" s="119" t="s">
        <v>22</v>
      </c>
      <c r="G7" s="117" t="s">
        <v>21</v>
      </c>
      <c r="H7" s="116" t="s">
        <v>17</v>
      </c>
      <c r="I7" s="562"/>
      <c r="J7" s="119" t="s">
        <v>22</v>
      </c>
      <c r="K7" s="116" t="s">
        <v>21</v>
      </c>
      <c r="L7" s="117" t="s">
        <v>17</v>
      </c>
      <c r="M7" s="560"/>
      <c r="N7" s="118" t="s">
        <v>22</v>
      </c>
      <c r="O7" s="117" t="s">
        <v>21</v>
      </c>
      <c r="P7" s="116" t="s">
        <v>17</v>
      </c>
      <c r="Q7" s="560"/>
    </row>
    <row r="8" spans="1:17" s="202" customFormat="1" ht="18" customHeight="1" thickBot="1">
      <c r="A8" s="209" t="s">
        <v>51</v>
      </c>
      <c r="B8" s="208">
        <f>SUM(B9:B54)</f>
        <v>1541080</v>
      </c>
      <c r="C8" s="204">
        <f>SUM(C9:C54)</f>
        <v>74138</v>
      </c>
      <c r="D8" s="204">
        <f aca="true" t="shared" si="0" ref="D8:D54">C8+B8</f>
        <v>1615218</v>
      </c>
      <c r="E8" s="205">
        <f aca="true" t="shared" si="1" ref="E8:E54">D8/$D$8</f>
        <v>1</v>
      </c>
      <c r="F8" s="204">
        <f>SUM(F9:F54)</f>
        <v>1273710</v>
      </c>
      <c r="G8" s="204">
        <f>SUM(G9:G54)</f>
        <v>80856</v>
      </c>
      <c r="H8" s="204">
        <f aca="true" t="shared" si="2" ref="H8:H54">G8+F8</f>
        <v>1354566</v>
      </c>
      <c r="I8" s="207">
        <f aca="true" t="shared" si="3" ref="I8:I54">(D8/H8-1)</f>
        <v>0.19242473234969726</v>
      </c>
      <c r="J8" s="206">
        <f>SUM(J9:J54)</f>
        <v>1541080</v>
      </c>
      <c r="K8" s="204">
        <f>SUM(K9:K54)</f>
        <v>74138</v>
      </c>
      <c r="L8" s="204">
        <f aca="true" t="shared" si="4" ref="L8:L54">K8+J8</f>
        <v>1615218</v>
      </c>
      <c r="M8" s="205">
        <f aca="true" t="shared" si="5" ref="M8:M54">(L8/$L$8)</f>
        <v>1</v>
      </c>
      <c r="N8" s="204">
        <f>SUM(N9:N54)</f>
        <v>1273710</v>
      </c>
      <c r="O8" s="204">
        <f>SUM(O9:O54)</f>
        <v>80856</v>
      </c>
      <c r="P8" s="204">
        <f aca="true" t="shared" si="6" ref="P8:P54">O8+N8</f>
        <v>1354566</v>
      </c>
      <c r="Q8" s="203">
        <f aca="true" t="shared" si="7" ref="Q8:Q54">(L8/P8-1)</f>
        <v>0.19242473234969726</v>
      </c>
    </row>
    <row r="9" spans="1:17" s="187" customFormat="1" ht="18" customHeight="1" thickTop="1">
      <c r="A9" s="201" t="s">
        <v>266</v>
      </c>
      <c r="B9" s="200">
        <v>204606</v>
      </c>
      <c r="C9" s="196">
        <v>90</v>
      </c>
      <c r="D9" s="196">
        <f t="shared" si="0"/>
        <v>204696</v>
      </c>
      <c r="E9" s="199">
        <f t="shared" si="1"/>
        <v>0.12672964268600276</v>
      </c>
      <c r="F9" s="197">
        <v>145665</v>
      </c>
      <c r="G9" s="196">
        <v>175</v>
      </c>
      <c r="H9" s="196">
        <f t="shared" si="2"/>
        <v>145840</v>
      </c>
      <c r="I9" s="198">
        <f t="shared" si="3"/>
        <v>0.4035655512890839</v>
      </c>
      <c r="J9" s="197">
        <v>204606</v>
      </c>
      <c r="K9" s="196">
        <v>90</v>
      </c>
      <c r="L9" s="196">
        <f t="shared" si="4"/>
        <v>204696</v>
      </c>
      <c r="M9" s="198">
        <f t="shared" si="5"/>
        <v>0.12672964268600276</v>
      </c>
      <c r="N9" s="197">
        <v>145665</v>
      </c>
      <c r="O9" s="196">
        <v>175</v>
      </c>
      <c r="P9" s="196">
        <f t="shared" si="6"/>
        <v>145840</v>
      </c>
      <c r="Q9" s="195">
        <f t="shared" si="7"/>
        <v>0.4035655512890839</v>
      </c>
    </row>
    <row r="10" spans="1:17" s="187" customFormat="1" ht="18" customHeight="1">
      <c r="A10" s="201" t="s">
        <v>267</v>
      </c>
      <c r="B10" s="200">
        <v>158648</v>
      </c>
      <c r="C10" s="196">
        <v>2129</v>
      </c>
      <c r="D10" s="196">
        <f t="shared" si="0"/>
        <v>160777</v>
      </c>
      <c r="E10" s="199">
        <f t="shared" si="1"/>
        <v>0.09953888577269446</v>
      </c>
      <c r="F10" s="197">
        <v>128406</v>
      </c>
      <c r="G10" s="196">
        <v>1538</v>
      </c>
      <c r="H10" s="196">
        <f t="shared" si="2"/>
        <v>129944</v>
      </c>
      <c r="I10" s="198">
        <f t="shared" si="3"/>
        <v>0.2372791356276549</v>
      </c>
      <c r="J10" s="197">
        <v>158648</v>
      </c>
      <c r="K10" s="196">
        <v>2129</v>
      </c>
      <c r="L10" s="196">
        <f t="shared" si="4"/>
        <v>160777</v>
      </c>
      <c r="M10" s="198">
        <f t="shared" si="5"/>
        <v>0.09953888577269446</v>
      </c>
      <c r="N10" s="197">
        <v>128406</v>
      </c>
      <c r="O10" s="196">
        <v>1538</v>
      </c>
      <c r="P10" s="196">
        <f t="shared" si="6"/>
        <v>129944</v>
      </c>
      <c r="Q10" s="195">
        <f t="shared" si="7"/>
        <v>0.2372791356276549</v>
      </c>
    </row>
    <row r="11" spans="1:17" s="187" customFormat="1" ht="18" customHeight="1">
      <c r="A11" s="201" t="s">
        <v>268</v>
      </c>
      <c r="B11" s="200">
        <v>142563</v>
      </c>
      <c r="C11" s="196">
        <v>71</v>
      </c>
      <c r="D11" s="196">
        <f t="shared" si="0"/>
        <v>142634</v>
      </c>
      <c r="E11" s="199">
        <f t="shared" si="1"/>
        <v>0.08830634626409561</v>
      </c>
      <c r="F11" s="197">
        <v>119529</v>
      </c>
      <c r="G11" s="196">
        <v>54</v>
      </c>
      <c r="H11" s="196">
        <f t="shared" si="2"/>
        <v>119583</v>
      </c>
      <c r="I11" s="198">
        <f t="shared" si="3"/>
        <v>0.19276151292407784</v>
      </c>
      <c r="J11" s="197">
        <v>142563</v>
      </c>
      <c r="K11" s="196">
        <v>71</v>
      </c>
      <c r="L11" s="196">
        <f t="shared" si="4"/>
        <v>142634</v>
      </c>
      <c r="M11" s="198">
        <f t="shared" si="5"/>
        <v>0.08830634626409561</v>
      </c>
      <c r="N11" s="197">
        <v>119529</v>
      </c>
      <c r="O11" s="196">
        <v>54</v>
      </c>
      <c r="P11" s="196">
        <f t="shared" si="6"/>
        <v>119583</v>
      </c>
      <c r="Q11" s="195">
        <f t="shared" si="7"/>
        <v>0.19276151292407784</v>
      </c>
    </row>
    <row r="12" spans="1:17" s="187" customFormat="1" ht="18" customHeight="1">
      <c r="A12" s="201" t="s">
        <v>269</v>
      </c>
      <c r="B12" s="200">
        <v>96847</v>
      </c>
      <c r="C12" s="196">
        <v>33</v>
      </c>
      <c r="D12" s="196">
        <f aca="true" t="shared" si="8" ref="D12:D19">C12+B12</f>
        <v>96880</v>
      </c>
      <c r="E12" s="199">
        <f aca="true" t="shared" si="9" ref="E12:E19">D12/$D$8</f>
        <v>0.05997951979237478</v>
      </c>
      <c r="F12" s="197">
        <v>88562</v>
      </c>
      <c r="G12" s="196">
        <v>172</v>
      </c>
      <c r="H12" s="196">
        <f aca="true" t="shared" si="10" ref="H12:H19">G12+F12</f>
        <v>88734</v>
      </c>
      <c r="I12" s="198">
        <f aca="true" t="shared" si="11" ref="I12:I19">(D12/H12-1)</f>
        <v>0.09180246579665075</v>
      </c>
      <c r="J12" s="197">
        <v>96847</v>
      </c>
      <c r="K12" s="196">
        <v>33</v>
      </c>
      <c r="L12" s="196">
        <f aca="true" t="shared" si="12" ref="L12:L19">K12+J12</f>
        <v>96880</v>
      </c>
      <c r="M12" s="198">
        <f aca="true" t="shared" si="13" ref="M12:M19">(L12/$L$8)</f>
        <v>0.05997951979237478</v>
      </c>
      <c r="N12" s="197">
        <v>88562</v>
      </c>
      <c r="O12" s="196">
        <v>172</v>
      </c>
      <c r="P12" s="196">
        <f aca="true" t="shared" si="14" ref="P12:P19">O12+N12</f>
        <v>88734</v>
      </c>
      <c r="Q12" s="195">
        <f aca="true" t="shared" si="15" ref="Q12:Q19">(L12/P12-1)</f>
        <v>0.09180246579665075</v>
      </c>
    </row>
    <row r="13" spans="1:17" s="187" customFormat="1" ht="18" customHeight="1">
      <c r="A13" s="201" t="s">
        <v>270</v>
      </c>
      <c r="B13" s="200">
        <v>66484</v>
      </c>
      <c r="C13" s="196">
        <v>228</v>
      </c>
      <c r="D13" s="196">
        <f t="shared" si="8"/>
        <v>66712</v>
      </c>
      <c r="E13" s="199">
        <f t="shared" si="9"/>
        <v>0.04130216478518689</v>
      </c>
      <c r="F13" s="197">
        <v>74789</v>
      </c>
      <c r="G13" s="196">
        <v>1002</v>
      </c>
      <c r="H13" s="196">
        <f t="shared" si="10"/>
        <v>75791</v>
      </c>
      <c r="I13" s="198">
        <f t="shared" si="11"/>
        <v>-0.11978994867464476</v>
      </c>
      <c r="J13" s="197">
        <v>66484</v>
      </c>
      <c r="K13" s="196">
        <v>228</v>
      </c>
      <c r="L13" s="196">
        <f t="shared" si="12"/>
        <v>66712</v>
      </c>
      <c r="M13" s="198">
        <f t="shared" si="13"/>
        <v>0.04130216478518689</v>
      </c>
      <c r="N13" s="197">
        <v>74789</v>
      </c>
      <c r="O13" s="196">
        <v>1002</v>
      </c>
      <c r="P13" s="196">
        <f t="shared" si="14"/>
        <v>75791</v>
      </c>
      <c r="Q13" s="195">
        <f t="shared" si="15"/>
        <v>-0.11978994867464476</v>
      </c>
    </row>
    <row r="14" spans="1:17" s="187" customFormat="1" ht="18" customHeight="1">
      <c r="A14" s="201" t="s">
        <v>271</v>
      </c>
      <c r="B14" s="200">
        <v>65209</v>
      </c>
      <c r="C14" s="196">
        <v>10</v>
      </c>
      <c r="D14" s="196">
        <f t="shared" si="8"/>
        <v>65219</v>
      </c>
      <c r="E14" s="199">
        <f t="shared" si="9"/>
        <v>0.0403778313515575</v>
      </c>
      <c r="F14" s="197">
        <v>22052</v>
      </c>
      <c r="G14" s="196">
        <v>104</v>
      </c>
      <c r="H14" s="196">
        <f t="shared" si="10"/>
        <v>22156</v>
      </c>
      <c r="I14" s="198">
        <f t="shared" si="11"/>
        <v>1.943627008485286</v>
      </c>
      <c r="J14" s="197">
        <v>65209</v>
      </c>
      <c r="K14" s="196">
        <v>10</v>
      </c>
      <c r="L14" s="196">
        <f t="shared" si="12"/>
        <v>65219</v>
      </c>
      <c r="M14" s="198">
        <f t="shared" si="13"/>
        <v>0.0403778313515575</v>
      </c>
      <c r="N14" s="197">
        <v>22052</v>
      </c>
      <c r="O14" s="196">
        <v>104</v>
      </c>
      <c r="P14" s="196">
        <f t="shared" si="14"/>
        <v>22156</v>
      </c>
      <c r="Q14" s="195">
        <f t="shared" si="15"/>
        <v>1.943627008485286</v>
      </c>
    </row>
    <row r="15" spans="1:17" s="187" customFormat="1" ht="18" customHeight="1">
      <c r="A15" s="201" t="s">
        <v>272</v>
      </c>
      <c r="B15" s="200">
        <v>44683</v>
      </c>
      <c r="C15" s="196">
        <v>13036</v>
      </c>
      <c r="D15" s="196">
        <f t="shared" si="8"/>
        <v>57719</v>
      </c>
      <c r="E15" s="199">
        <f t="shared" si="9"/>
        <v>0.03573449528175144</v>
      </c>
      <c r="F15" s="197">
        <v>38272</v>
      </c>
      <c r="G15" s="196">
        <v>16691</v>
      </c>
      <c r="H15" s="196">
        <f t="shared" si="10"/>
        <v>54963</v>
      </c>
      <c r="I15" s="198">
        <f t="shared" si="11"/>
        <v>0.05014282335389253</v>
      </c>
      <c r="J15" s="197">
        <v>44683</v>
      </c>
      <c r="K15" s="196">
        <v>13036</v>
      </c>
      <c r="L15" s="196">
        <f t="shared" si="12"/>
        <v>57719</v>
      </c>
      <c r="M15" s="198">
        <f t="shared" si="13"/>
        <v>0.03573449528175144</v>
      </c>
      <c r="N15" s="197">
        <v>38272</v>
      </c>
      <c r="O15" s="196">
        <v>16691</v>
      </c>
      <c r="P15" s="196">
        <f t="shared" si="14"/>
        <v>54963</v>
      </c>
      <c r="Q15" s="195">
        <f t="shared" si="15"/>
        <v>0.05014282335389253</v>
      </c>
    </row>
    <row r="16" spans="1:17" s="187" customFormat="1" ht="18" customHeight="1">
      <c r="A16" s="201" t="s">
        <v>273</v>
      </c>
      <c r="B16" s="200">
        <v>57218</v>
      </c>
      <c r="C16" s="196">
        <v>25</v>
      </c>
      <c r="D16" s="196">
        <f t="shared" si="8"/>
        <v>57243</v>
      </c>
      <c r="E16" s="199">
        <f t="shared" si="9"/>
        <v>0.03543979821918775</v>
      </c>
      <c r="F16" s="197">
        <v>60722</v>
      </c>
      <c r="G16" s="196">
        <v>89</v>
      </c>
      <c r="H16" s="196">
        <f t="shared" si="10"/>
        <v>60811</v>
      </c>
      <c r="I16" s="198">
        <f t="shared" si="11"/>
        <v>-0.05867359523770366</v>
      </c>
      <c r="J16" s="197">
        <v>57218</v>
      </c>
      <c r="K16" s="196">
        <v>25</v>
      </c>
      <c r="L16" s="196">
        <f t="shared" si="12"/>
        <v>57243</v>
      </c>
      <c r="M16" s="198">
        <f t="shared" si="13"/>
        <v>0.03543979821918775</v>
      </c>
      <c r="N16" s="197">
        <v>60722</v>
      </c>
      <c r="O16" s="196">
        <v>89</v>
      </c>
      <c r="P16" s="196">
        <f t="shared" si="14"/>
        <v>60811</v>
      </c>
      <c r="Q16" s="195">
        <f t="shared" si="15"/>
        <v>-0.05867359523770366</v>
      </c>
    </row>
    <row r="17" spans="1:17" s="187" customFormat="1" ht="18" customHeight="1">
      <c r="A17" s="201" t="s">
        <v>274</v>
      </c>
      <c r="B17" s="200">
        <v>46252</v>
      </c>
      <c r="C17" s="196">
        <v>90</v>
      </c>
      <c r="D17" s="196">
        <f t="shared" si="8"/>
        <v>46342</v>
      </c>
      <c r="E17" s="199">
        <f t="shared" si="9"/>
        <v>0.02869086401959364</v>
      </c>
      <c r="F17" s="197">
        <v>43741</v>
      </c>
      <c r="G17" s="196">
        <v>599</v>
      </c>
      <c r="H17" s="196">
        <f t="shared" si="10"/>
        <v>44340</v>
      </c>
      <c r="I17" s="198">
        <f t="shared" si="11"/>
        <v>0.04515110509697795</v>
      </c>
      <c r="J17" s="197">
        <v>46252</v>
      </c>
      <c r="K17" s="196">
        <v>90</v>
      </c>
      <c r="L17" s="196">
        <f t="shared" si="12"/>
        <v>46342</v>
      </c>
      <c r="M17" s="198">
        <f t="shared" si="13"/>
        <v>0.02869086401959364</v>
      </c>
      <c r="N17" s="197">
        <v>43741</v>
      </c>
      <c r="O17" s="196">
        <v>599</v>
      </c>
      <c r="P17" s="196">
        <f t="shared" si="14"/>
        <v>44340</v>
      </c>
      <c r="Q17" s="195">
        <f t="shared" si="15"/>
        <v>0.04515110509697795</v>
      </c>
    </row>
    <row r="18" spans="1:17" s="187" customFormat="1" ht="18" customHeight="1">
      <c r="A18" s="201" t="s">
        <v>275</v>
      </c>
      <c r="B18" s="200">
        <v>42681</v>
      </c>
      <c r="C18" s="196">
        <v>27</v>
      </c>
      <c r="D18" s="196">
        <f t="shared" si="8"/>
        <v>42708</v>
      </c>
      <c r="E18" s="199">
        <f t="shared" si="9"/>
        <v>0.026441012915903613</v>
      </c>
      <c r="F18" s="197">
        <v>48738</v>
      </c>
      <c r="G18" s="196">
        <v>645</v>
      </c>
      <c r="H18" s="196">
        <f t="shared" si="10"/>
        <v>49383</v>
      </c>
      <c r="I18" s="198">
        <f t="shared" si="11"/>
        <v>-0.1351679727841565</v>
      </c>
      <c r="J18" s="197">
        <v>42681</v>
      </c>
      <c r="K18" s="196">
        <v>27</v>
      </c>
      <c r="L18" s="196">
        <f t="shared" si="12"/>
        <v>42708</v>
      </c>
      <c r="M18" s="198">
        <f t="shared" si="13"/>
        <v>0.026441012915903613</v>
      </c>
      <c r="N18" s="197">
        <v>48738</v>
      </c>
      <c r="O18" s="196">
        <v>645</v>
      </c>
      <c r="P18" s="196">
        <f t="shared" si="14"/>
        <v>49383</v>
      </c>
      <c r="Q18" s="195">
        <f t="shared" si="15"/>
        <v>-0.1351679727841565</v>
      </c>
    </row>
    <row r="19" spans="1:17" s="187" customFormat="1" ht="18" customHeight="1">
      <c r="A19" s="201" t="s">
        <v>276</v>
      </c>
      <c r="B19" s="200">
        <v>30602</v>
      </c>
      <c r="C19" s="196">
        <v>0</v>
      </c>
      <c r="D19" s="196">
        <f t="shared" si="8"/>
        <v>30602</v>
      </c>
      <c r="E19" s="199">
        <f t="shared" si="9"/>
        <v>0.01894604938776066</v>
      </c>
      <c r="F19" s="197">
        <v>12551</v>
      </c>
      <c r="G19" s="196">
        <v>15</v>
      </c>
      <c r="H19" s="196">
        <f t="shared" si="10"/>
        <v>12566</v>
      </c>
      <c r="I19" s="198">
        <f t="shared" si="11"/>
        <v>1.435301607512335</v>
      </c>
      <c r="J19" s="197">
        <v>30602</v>
      </c>
      <c r="K19" s="196"/>
      <c r="L19" s="196">
        <f t="shared" si="12"/>
        <v>30602</v>
      </c>
      <c r="M19" s="198">
        <f t="shared" si="13"/>
        <v>0.01894604938776066</v>
      </c>
      <c r="N19" s="197">
        <v>12551</v>
      </c>
      <c r="O19" s="196">
        <v>15</v>
      </c>
      <c r="P19" s="196">
        <f t="shared" si="14"/>
        <v>12566</v>
      </c>
      <c r="Q19" s="195">
        <f t="shared" si="15"/>
        <v>1.435301607512335</v>
      </c>
    </row>
    <row r="20" spans="1:17" s="187" customFormat="1" ht="18" customHeight="1">
      <c r="A20" s="201" t="s">
        <v>277</v>
      </c>
      <c r="B20" s="200">
        <v>29240</v>
      </c>
      <c r="C20" s="196">
        <v>2</v>
      </c>
      <c r="D20" s="196">
        <f t="shared" si="0"/>
        <v>29242</v>
      </c>
      <c r="E20" s="199">
        <f aca="true" t="shared" si="16" ref="E20:E33">D20/$D$8</f>
        <v>0.01810405778043583</v>
      </c>
      <c r="F20" s="197">
        <v>16821</v>
      </c>
      <c r="G20" s="196">
        <v>13</v>
      </c>
      <c r="H20" s="196">
        <f t="shared" si="2"/>
        <v>16834</v>
      </c>
      <c r="I20" s="198">
        <f aca="true" t="shared" si="17" ref="I20:I33">(D20/H20-1)</f>
        <v>0.7370797196150647</v>
      </c>
      <c r="J20" s="197">
        <v>29240</v>
      </c>
      <c r="K20" s="196">
        <v>2</v>
      </c>
      <c r="L20" s="196">
        <f t="shared" si="4"/>
        <v>29242</v>
      </c>
      <c r="M20" s="198">
        <f aca="true" t="shared" si="18" ref="M20:M33">(L20/$L$8)</f>
        <v>0.01810405778043583</v>
      </c>
      <c r="N20" s="197">
        <v>16821</v>
      </c>
      <c r="O20" s="196">
        <v>13</v>
      </c>
      <c r="P20" s="196">
        <f t="shared" si="6"/>
        <v>16834</v>
      </c>
      <c r="Q20" s="195">
        <f aca="true" t="shared" si="19" ref="Q20:Q33">(L20/P20-1)</f>
        <v>0.7370797196150647</v>
      </c>
    </row>
    <row r="21" spans="1:17" s="187" customFormat="1" ht="18" customHeight="1">
      <c r="A21" s="201" t="s">
        <v>278</v>
      </c>
      <c r="B21" s="200">
        <v>22351</v>
      </c>
      <c r="C21" s="196">
        <v>6098</v>
      </c>
      <c r="D21" s="196">
        <f>C21+B21</f>
        <v>28449</v>
      </c>
      <c r="E21" s="199">
        <f t="shared" si="16"/>
        <v>0.017613102379988334</v>
      </c>
      <c r="F21" s="197">
        <v>10908</v>
      </c>
      <c r="G21" s="196">
        <v>7689</v>
      </c>
      <c r="H21" s="196">
        <f>G21+F21</f>
        <v>18597</v>
      </c>
      <c r="I21" s="198">
        <f t="shared" si="17"/>
        <v>0.5297628649782222</v>
      </c>
      <c r="J21" s="197">
        <v>22351</v>
      </c>
      <c r="K21" s="196">
        <v>6098</v>
      </c>
      <c r="L21" s="196">
        <f>K21+J21</f>
        <v>28449</v>
      </c>
      <c r="M21" s="198">
        <f t="shared" si="18"/>
        <v>0.017613102379988334</v>
      </c>
      <c r="N21" s="197">
        <v>10908</v>
      </c>
      <c r="O21" s="196">
        <v>7689</v>
      </c>
      <c r="P21" s="196">
        <f>O21+N21</f>
        <v>18597</v>
      </c>
      <c r="Q21" s="195">
        <f t="shared" si="19"/>
        <v>0.5297628649782222</v>
      </c>
    </row>
    <row r="22" spans="1:17" s="187" customFormat="1" ht="18" customHeight="1">
      <c r="A22" s="201" t="s">
        <v>279</v>
      </c>
      <c r="B22" s="200">
        <v>28155</v>
      </c>
      <c r="C22" s="196">
        <v>72</v>
      </c>
      <c r="D22" s="196">
        <f>C22+B22</f>
        <v>28227</v>
      </c>
      <c r="E22" s="199">
        <f t="shared" si="16"/>
        <v>0.017475659632322078</v>
      </c>
      <c r="F22" s="197">
        <v>11065</v>
      </c>
      <c r="G22" s="196">
        <v>128</v>
      </c>
      <c r="H22" s="196">
        <f>G22+F22</f>
        <v>11193</v>
      </c>
      <c r="I22" s="198">
        <f t="shared" si="17"/>
        <v>1.5218440096488877</v>
      </c>
      <c r="J22" s="197">
        <v>28155</v>
      </c>
      <c r="K22" s="196">
        <v>72</v>
      </c>
      <c r="L22" s="196">
        <f>K22+J22</f>
        <v>28227</v>
      </c>
      <c r="M22" s="198">
        <f t="shared" si="18"/>
        <v>0.017475659632322078</v>
      </c>
      <c r="N22" s="197">
        <v>11065</v>
      </c>
      <c r="O22" s="196">
        <v>128</v>
      </c>
      <c r="P22" s="196">
        <f>O22+N22</f>
        <v>11193</v>
      </c>
      <c r="Q22" s="195">
        <f t="shared" si="19"/>
        <v>1.5218440096488877</v>
      </c>
    </row>
    <row r="23" spans="1:17" s="187" customFormat="1" ht="18" customHeight="1">
      <c r="A23" s="201" t="s">
        <v>280</v>
      </c>
      <c r="B23" s="200">
        <v>27904</v>
      </c>
      <c r="C23" s="196">
        <v>98</v>
      </c>
      <c r="D23" s="196">
        <f>C23+B23</f>
        <v>28002</v>
      </c>
      <c r="E23" s="199">
        <f t="shared" si="16"/>
        <v>0.017336359550227894</v>
      </c>
      <c r="F23" s="197">
        <v>35239</v>
      </c>
      <c r="G23" s="196">
        <v>260</v>
      </c>
      <c r="H23" s="196">
        <f>G23+F23</f>
        <v>35499</v>
      </c>
      <c r="I23" s="198">
        <f t="shared" si="17"/>
        <v>-0.21118904757880508</v>
      </c>
      <c r="J23" s="197">
        <v>27904</v>
      </c>
      <c r="K23" s="196">
        <v>98</v>
      </c>
      <c r="L23" s="196">
        <f>K23+J23</f>
        <v>28002</v>
      </c>
      <c r="M23" s="198">
        <f t="shared" si="18"/>
        <v>0.017336359550227894</v>
      </c>
      <c r="N23" s="197">
        <v>35239</v>
      </c>
      <c r="O23" s="196">
        <v>260</v>
      </c>
      <c r="P23" s="196">
        <f>O23+N23</f>
        <v>35499</v>
      </c>
      <c r="Q23" s="195">
        <f t="shared" si="19"/>
        <v>-0.21118904757880508</v>
      </c>
    </row>
    <row r="24" spans="1:17" s="187" customFormat="1" ht="18" customHeight="1">
      <c r="A24" s="201" t="s">
        <v>281</v>
      </c>
      <c r="B24" s="200">
        <v>27817</v>
      </c>
      <c r="C24" s="196">
        <v>22</v>
      </c>
      <c r="D24" s="196">
        <f t="shared" si="0"/>
        <v>27839</v>
      </c>
      <c r="E24" s="199">
        <f t="shared" si="16"/>
        <v>0.01723544437964411</v>
      </c>
      <c r="F24" s="197">
        <v>8874</v>
      </c>
      <c r="G24" s="196">
        <v>32</v>
      </c>
      <c r="H24" s="196">
        <f t="shared" si="2"/>
        <v>8906</v>
      </c>
      <c r="I24" s="198">
        <f t="shared" si="17"/>
        <v>2.1258701998652594</v>
      </c>
      <c r="J24" s="197">
        <v>27817</v>
      </c>
      <c r="K24" s="196">
        <v>22</v>
      </c>
      <c r="L24" s="196">
        <f t="shared" si="4"/>
        <v>27839</v>
      </c>
      <c r="M24" s="198">
        <f t="shared" si="18"/>
        <v>0.01723544437964411</v>
      </c>
      <c r="N24" s="197">
        <v>8874</v>
      </c>
      <c r="O24" s="196">
        <v>32</v>
      </c>
      <c r="P24" s="196">
        <f t="shared" si="6"/>
        <v>8906</v>
      </c>
      <c r="Q24" s="195">
        <f t="shared" si="19"/>
        <v>2.1258701998652594</v>
      </c>
    </row>
    <row r="25" spans="1:17" s="187" customFormat="1" ht="18" customHeight="1">
      <c r="A25" s="201" t="s">
        <v>282</v>
      </c>
      <c r="B25" s="200">
        <v>21701</v>
      </c>
      <c r="C25" s="196">
        <v>1205</v>
      </c>
      <c r="D25" s="196">
        <f>C25+B25</f>
        <v>22906</v>
      </c>
      <c r="E25" s="199">
        <f t="shared" si="16"/>
        <v>0.014181367468663672</v>
      </c>
      <c r="F25" s="197">
        <v>22304</v>
      </c>
      <c r="G25" s="196">
        <v>1544</v>
      </c>
      <c r="H25" s="196">
        <f>G25+F25</f>
        <v>23848</v>
      </c>
      <c r="I25" s="198">
        <f t="shared" si="17"/>
        <v>-0.03950016772895004</v>
      </c>
      <c r="J25" s="197">
        <v>21701</v>
      </c>
      <c r="K25" s="196">
        <v>1205</v>
      </c>
      <c r="L25" s="196">
        <f>K25+J25</f>
        <v>22906</v>
      </c>
      <c r="M25" s="198">
        <f t="shared" si="18"/>
        <v>0.014181367468663672</v>
      </c>
      <c r="N25" s="197">
        <v>22304</v>
      </c>
      <c r="O25" s="196">
        <v>1544</v>
      </c>
      <c r="P25" s="196">
        <f>O25+N25</f>
        <v>23848</v>
      </c>
      <c r="Q25" s="195">
        <f t="shared" si="19"/>
        <v>-0.03950016772895004</v>
      </c>
    </row>
    <row r="26" spans="1:17" s="187" customFormat="1" ht="18" customHeight="1">
      <c r="A26" s="201" t="s">
        <v>283</v>
      </c>
      <c r="B26" s="200">
        <v>19351</v>
      </c>
      <c r="C26" s="196">
        <v>6</v>
      </c>
      <c r="D26" s="196">
        <f>C26+B26</f>
        <v>19357</v>
      </c>
      <c r="E26" s="199">
        <f t="shared" si="16"/>
        <v>0.011984140840431446</v>
      </c>
      <c r="F26" s="197">
        <v>21176</v>
      </c>
      <c r="G26" s="196">
        <v>9</v>
      </c>
      <c r="H26" s="196">
        <f>G26+F26</f>
        <v>21185</v>
      </c>
      <c r="I26" s="198">
        <f t="shared" si="17"/>
        <v>-0.08628746754779326</v>
      </c>
      <c r="J26" s="197">
        <v>19351</v>
      </c>
      <c r="K26" s="196">
        <v>6</v>
      </c>
      <c r="L26" s="196">
        <f>K26+J26</f>
        <v>19357</v>
      </c>
      <c r="M26" s="198">
        <f t="shared" si="18"/>
        <v>0.011984140840431446</v>
      </c>
      <c r="N26" s="197">
        <v>21176</v>
      </c>
      <c r="O26" s="196">
        <v>9</v>
      </c>
      <c r="P26" s="196">
        <f>O26+N26</f>
        <v>21185</v>
      </c>
      <c r="Q26" s="195">
        <f t="shared" si="19"/>
        <v>-0.08628746754779326</v>
      </c>
    </row>
    <row r="27" spans="1:17" s="187" customFormat="1" ht="18" customHeight="1">
      <c r="A27" s="201" t="s">
        <v>284</v>
      </c>
      <c r="B27" s="200">
        <v>18216</v>
      </c>
      <c r="C27" s="196">
        <v>595</v>
      </c>
      <c r="D27" s="196">
        <f>C27+B27</f>
        <v>18811</v>
      </c>
      <c r="E27" s="199">
        <f t="shared" si="16"/>
        <v>0.011646105974549565</v>
      </c>
      <c r="F27" s="197">
        <v>14773</v>
      </c>
      <c r="G27" s="196">
        <v>494</v>
      </c>
      <c r="H27" s="196">
        <f>G27+F27</f>
        <v>15267</v>
      </c>
      <c r="I27" s="198">
        <f t="shared" si="17"/>
        <v>0.23213466954869988</v>
      </c>
      <c r="J27" s="197">
        <v>18216</v>
      </c>
      <c r="K27" s="196">
        <v>595</v>
      </c>
      <c r="L27" s="196">
        <f>K27+J27</f>
        <v>18811</v>
      </c>
      <c r="M27" s="198">
        <f t="shared" si="18"/>
        <v>0.011646105974549565</v>
      </c>
      <c r="N27" s="197">
        <v>14773</v>
      </c>
      <c r="O27" s="196">
        <v>494</v>
      </c>
      <c r="P27" s="196">
        <f>O27+N27</f>
        <v>15267</v>
      </c>
      <c r="Q27" s="195">
        <f t="shared" si="19"/>
        <v>0.23213466954869988</v>
      </c>
    </row>
    <row r="28" spans="1:17" s="187" customFormat="1" ht="18" customHeight="1">
      <c r="A28" s="201" t="s">
        <v>285</v>
      </c>
      <c r="B28" s="200">
        <v>15418</v>
      </c>
      <c r="C28" s="196">
        <v>353</v>
      </c>
      <c r="D28" s="196">
        <f>C28+B28</f>
        <v>15771</v>
      </c>
      <c r="E28" s="199">
        <f t="shared" si="16"/>
        <v>0.009764007087588176</v>
      </c>
      <c r="F28" s="197">
        <v>15795</v>
      </c>
      <c r="G28" s="196">
        <v>257</v>
      </c>
      <c r="H28" s="196">
        <f>G28+F28</f>
        <v>16052</v>
      </c>
      <c r="I28" s="198">
        <f t="shared" si="17"/>
        <v>-0.01750560677797164</v>
      </c>
      <c r="J28" s="197">
        <v>15418</v>
      </c>
      <c r="K28" s="196">
        <v>353</v>
      </c>
      <c r="L28" s="196">
        <f>K28+J28</f>
        <v>15771</v>
      </c>
      <c r="M28" s="198">
        <f t="shared" si="18"/>
        <v>0.009764007087588176</v>
      </c>
      <c r="N28" s="197">
        <v>15795</v>
      </c>
      <c r="O28" s="196">
        <v>257</v>
      </c>
      <c r="P28" s="196">
        <f>O28+N28</f>
        <v>16052</v>
      </c>
      <c r="Q28" s="195">
        <f t="shared" si="19"/>
        <v>-0.01750560677797164</v>
      </c>
    </row>
    <row r="29" spans="1:17" s="187" customFormat="1" ht="18" customHeight="1">
      <c r="A29" s="201" t="s">
        <v>286</v>
      </c>
      <c r="B29" s="200">
        <v>14602</v>
      </c>
      <c r="C29" s="196">
        <v>342</v>
      </c>
      <c r="D29" s="196">
        <f>C29+B29</f>
        <v>14944</v>
      </c>
      <c r="E29" s="199">
        <f t="shared" si="16"/>
        <v>0.009252001896957563</v>
      </c>
      <c r="F29" s="197">
        <v>20570</v>
      </c>
      <c r="G29" s="196">
        <v>250</v>
      </c>
      <c r="H29" s="196">
        <f>G29+F29</f>
        <v>20820</v>
      </c>
      <c r="I29" s="198">
        <f t="shared" si="17"/>
        <v>-0.28222862632084533</v>
      </c>
      <c r="J29" s="197">
        <v>14602</v>
      </c>
      <c r="K29" s="196">
        <v>342</v>
      </c>
      <c r="L29" s="196">
        <f>K29+J29</f>
        <v>14944</v>
      </c>
      <c r="M29" s="198">
        <f t="shared" si="18"/>
        <v>0.009252001896957563</v>
      </c>
      <c r="N29" s="197">
        <v>20570</v>
      </c>
      <c r="O29" s="196">
        <v>250</v>
      </c>
      <c r="P29" s="196">
        <f>O29+N29</f>
        <v>20820</v>
      </c>
      <c r="Q29" s="195">
        <f t="shared" si="19"/>
        <v>-0.28222862632084533</v>
      </c>
    </row>
    <row r="30" spans="1:17" s="187" customFormat="1" ht="18" customHeight="1">
      <c r="A30" s="201" t="s">
        <v>287</v>
      </c>
      <c r="B30" s="200">
        <v>10105</v>
      </c>
      <c r="C30" s="196">
        <v>4442</v>
      </c>
      <c r="D30" s="196">
        <f t="shared" si="0"/>
        <v>14547</v>
      </c>
      <c r="E30" s="199">
        <f t="shared" si="16"/>
        <v>0.009006214640995828</v>
      </c>
      <c r="F30" s="197">
        <v>10108</v>
      </c>
      <c r="G30" s="196">
        <v>4569</v>
      </c>
      <c r="H30" s="196">
        <f t="shared" si="2"/>
        <v>14677</v>
      </c>
      <c r="I30" s="198">
        <f t="shared" si="17"/>
        <v>-0.008857395925597866</v>
      </c>
      <c r="J30" s="197">
        <v>10105</v>
      </c>
      <c r="K30" s="196">
        <v>4442</v>
      </c>
      <c r="L30" s="196">
        <f t="shared" si="4"/>
        <v>14547</v>
      </c>
      <c r="M30" s="198">
        <f t="shared" si="18"/>
        <v>0.009006214640995828</v>
      </c>
      <c r="N30" s="197">
        <v>10108</v>
      </c>
      <c r="O30" s="196">
        <v>4569</v>
      </c>
      <c r="P30" s="196">
        <f t="shared" si="6"/>
        <v>14677</v>
      </c>
      <c r="Q30" s="195">
        <f t="shared" si="19"/>
        <v>-0.008857395925597866</v>
      </c>
    </row>
    <row r="31" spans="1:17" s="187" customFormat="1" ht="18" customHeight="1">
      <c r="A31" s="201" t="s">
        <v>288</v>
      </c>
      <c r="B31" s="200">
        <v>14413</v>
      </c>
      <c r="C31" s="196">
        <v>76</v>
      </c>
      <c r="D31" s="196">
        <f t="shared" si="0"/>
        <v>14489</v>
      </c>
      <c r="E31" s="199">
        <f t="shared" si="16"/>
        <v>0.008970306175389329</v>
      </c>
      <c r="F31" s="197">
        <v>13960</v>
      </c>
      <c r="G31" s="196">
        <v>36</v>
      </c>
      <c r="H31" s="196">
        <f t="shared" si="2"/>
        <v>13996</v>
      </c>
      <c r="I31" s="198">
        <f t="shared" si="17"/>
        <v>0.035224349814232614</v>
      </c>
      <c r="J31" s="197">
        <v>14413</v>
      </c>
      <c r="K31" s="196">
        <v>76</v>
      </c>
      <c r="L31" s="196">
        <f t="shared" si="4"/>
        <v>14489</v>
      </c>
      <c r="M31" s="198">
        <f t="shared" si="18"/>
        <v>0.008970306175389329</v>
      </c>
      <c r="N31" s="197">
        <v>13960</v>
      </c>
      <c r="O31" s="196">
        <v>36</v>
      </c>
      <c r="P31" s="196">
        <f t="shared" si="6"/>
        <v>13996</v>
      </c>
      <c r="Q31" s="195">
        <f t="shared" si="19"/>
        <v>0.035224349814232614</v>
      </c>
    </row>
    <row r="32" spans="1:17" s="187" customFormat="1" ht="18" customHeight="1">
      <c r="A32" s="201" t="s">
        <v>289</v>
      </c>
      <c r="B32" s="200">
        <v>14352</v>
      </c>
      <c r="C32" s="196">
        <v>8</v>
      </c>
      <c r="D32" s="196">
        <f t="shared" si="0"/>
        <v>14360</v>
      </c>
      <c r="E32" s="199">
        <f t="shared" si="16"/>
        <v>0.008890440794988665</v>
      </c>
      <c r="F32" s="197">
        <v>8527</v>
      </c>
      <c r="G32" s="196">
        <v>7</v>
      </c>
      <c r="H32" s="196">
        <f t="shared" si="2"/>
        <v>8534</v>
      </c>
      <c r="I32" s="198">
        <f t="shared" si="17"/>
        <v>0.6826810405437076</v>
      </c>
      <c r="J32" s="197">
        <v>14352</v>
      </c>
      <c r="K32" s="196">
        <v>8</v>
      </c>
      <c r="L32" s="196">
        <f t="shared" si="4"/>
        <v>14360</v>
      </c>
      <c r="M32" s="198">
        <f t="shared" si="18"/>
        <v>0.008890440794988665</v>
      </c>
      <c r="N32" s="197">
        <v>8527</v>
      </c>
      <c r="O32" s="196">
        <v>7</v>
      </c>
      <c r="P32" s="196">
        <f t="shared" si="6"/>
        <v>8534</v>
      </c>
      <c r="Q32" s="195">
        <f t="shared" si="19"/>
        <v>0.6826810405437076</v>
      </c>
    </row>
    <row r="33" spans="1:17" s="187" customFormat="1" ht="18" customHeight="1">
      <c r="A33" s="201" t="s">
        <v>290</v>
      </c>
      <c r="B33" s="200">
        <v>12781</v>
      </c>
      <c r="C33" s="196">
        <v>375</v>
      </c>
      <c r="D33" s="196">
        <f t="shared" si="0"/>
        <v>13156</v>
      </c>
      <c r="E33" s="199">
        <f t="shared" si="16"/>
        <v>0.008145030577915798</v>
      </c>
      <c r="F33" s="197">
        <v>13632</v>
      </c>
      <c r="G33" s="196">
        <v>721</v>
      </c>
      <c r="H33" s="196">
        <f t="shared" si="2"/>
        <v>14353</v>
      </c>
      <c r="I33" s="198">
        <f t="shared" si="17"/>
        <v>-0.08339719919180655</v>
      </c>
      <c r="J33" s="197">
        <v>12781</v>
      </c>
      <c r="K33" s="196">
        <v>375</v>
      </c>
      <c r="L33" s="196">
        <f t="shared" si="4"/>
        <v>13156</v>
      </c>
      <c r="M33" s="198">
        <f t="shared" si="18"/>
        <v>0.008145030577915798</v>
      </c>
      <c r="N33" s="197">
        <v>13632</v>
      </c>
      <c r="O33" s="196">
        <v>721</v>
      </c>
      <c r="P33" s="196">
        <f t="shared" si="6"/>
        <v>14353</v>
      </c>
      <c r="Q33" s="195">
        <f t="shared" si="19"/>
        <v>-0.08339719919180655</v>
      </c>
    </row>
    <row r="34" spans="1:17" s="187" customFormat="1" ht="18" customHeight="1">
      <c r="A34" s="201" t="s">
        <v>291</v>
      </c>
      <c r="B34" s="200">
        <v>12651</v>
      </c>
      <c r="C34" s="196">
        <v>379</v>
      </c>
      <c r="D34" s="196">
        <f t="shared" si="0"/>
        <v>13030</v>
      </c>
      <c r="E34" s="199">
        <f t="shared" si="1"/>
        <v>0.008067022531943057</v>
      </c>
      <c r="F34" s="197">
        <v>12781</v>
      </c>
      <c r="G34" s="196">
        <v>189</v>
      </c>
      <c r="H34" s="196">
        <f t="shared" si="2"/>
        <v>12970</v>
      </c>
      <c r="I34" s="198">
        <f t="shared" si="3"/>
        <v>0.004626060138781751</v>
      </c>
      <c r="J34" s="197">
        <v>12651</v>
      </c>
      <c r="K34" s="196">
        <v>379</v>
      </c>
      <c r="L34" s="196">
        <f t="shared" si="4"/>
        <v>13030</v>
      </c>
      <c r="M34" s="198">
        <f t="shared" si="5"/>
        <v>0.008067022531943057</v>
      </c>
      <c r="N34" s="197">
        <v>12781</v>
      </c>
      <c r="O34" s="196">
        <v>189</v>
      </c>
      <c r="P34" s="196">
        <f t="shared" si="6"/>
        <v>12970</v>
      </c>
      <c r="Q34" s="195">
        <f t="shared" si="7"/>
        <v>0.004626060138781751</v>
      </c>
    </row>
    <row r="35" spans="1:17" s="187" customFormat="1" ht="18" customHeight="1">
      <c r="A35" s="201" t="s">
        <v>292</v>
      </c>
      <c r="B35" s="200">
        <v>12285</v>
      </c>
      <c r="C35" s="196">
        <v>246</v>
      </c>
      <c r="D35" s="196">
        <f t="shared" si="0"/>
        <v>12531</v>
      </c>
      <c r="E35" s="199">
        <f t="shared" si="1"/>
        <v>0.00775808590543196</v>
      </c>
      <c r="F35" s="197">
        <v>13725</v>
      </c>
      <c r="G35" s="196">
        <v>247</v>
      </c>
      <c r="H35" s="196">
        <f t="shared" si="2"/>
        <v>13972</v>
      </c>
      <c r="I35" s="198">
        <f t="shared" si="3"/>
        <v>-0.10313484111079296</v>
      </c>
      <c r="J35" s="197">
        <v>12285</v>
      </c>
      <c r="K35" s="196">
        <v>246</v>
      </c>
      <c r="L35" s="196">
        <f t="shared" si="4"/>
        <v>12531</v>
      </c>
      <c r="M35" s="198">
        <f t="shared" si="5"/>
        <v>0.00775808590543196</v>
      </c>
      <c r="N35" s="197">
        <v>13725</v>
      </c>
      <c r="O35" s="196">
        <v>247</v>
      </c>
      <c r="P35" s="196">
        <f t="shared" si="6"/>
        <v>13972</v>
      </c>
      <c r="Q35" s="195">
        <f t="shared" si="7"/>
        <v>-0.10313484111079296</v>
      </c>
    </row>
    <row r="36" spans="1:17" s="187" customFormat="1" ht="18" customHeight="1">
      <c r="A36" s="201" t="s">
        <v>293</v>
      </c>
      <c r="B36" s="200">
        <v>10684</v>
      </c>
      <c r="C36" s="196">
        <v>0</v>
      </c>
      <c r="D36" s="196">
        <f t="shared" si="0"/>
        <v>10684</v>
      </c>
      <c r="E36" s="199">
        <f t="shared" si="1"/>
        <v>0.006614587009307722</v>
      </c>
      <c r="F36" s="197">
        <v>10836</v>
      </c>
      <c r="G36" s="196">
        <v>22</v>
      </c>
      <c r="H36" s="196">
        <f t="shared" si="2"/>
        <v>10858</v>
      </c>
      <c r="I36" s="198">
        <f t="shared" si="3"/>
        <v>-0.0160250506538957</v>
      </c>
      <c r="J36" s="197">
        <v>10684</v>
      </c>
      <c r="K36" s="196"/>
      <c r="L36" s="196">
        <f t="shared" si="4"/>
        <v>10684</v>
      </c>
      <c r="M36" s="198">
        <f t="shared" si="5"/>
        <v>0.006614587009307722</v>
      </c>
      <c r="N36" s="197">
        <v>10836</v>
      </c>
      <c r="O36" s="196">
        <v>22</v>
      </c>
      <c r="P36" s="196">
        <f t="shared" si="6"/>
        <v>10858</v>
      </c>
      <c r="Q36" s="195">
        <f t="shared" si="7"/>
        <v>-0.0160250506538957</v>
      </c>
    </row>
    <row r="37" spans="1:17" s="187" customFormat="1" ht="18" customHeight="1">
      <c r="A37" s="201" t="s">
        <v>294</v>
      </c>
      <c r="B37" s="200">
        <v>10222</v>
      </c>
      <c r="C37" s="196">
        <v>16</v>
      </c>
      <c r="D37" s="196">
        <f t="shared" si="0"/>
        <v>10238</v>
      </c>
      <c r="E37" s="199">
        <f t="shared" si="1"/>
        <v>0.006338463291023255</v>
      </c>
      <c r="F37" s="197">
        <v>3345</v>
      </c>
      <c r="G37" s="196">
        <v>49</v>
      </c>
      <c r="H37" s="196">
        <f t="shared" si="2"/>
        <v>3394</v>
      </c>
      <c r="I37" s="198">
        <f t="shared" si="3"/>
        <v>2.016499705362404</v>
      </c>
      <c r="J37" s="197">
        <v>10222</v>
      </c>
      <c r="K37" s="196">
        <v>16</v>
      </c>
      <c r="L37" s="196">
        <f t="shared" si="4"/>
        <v>10238</v>
      </c>
      <c r="M37" s="198">
        <f t="shared" si="5"/>
        <v>0.006338463291023255</v>
      </c>
      <c r="N37" s="197">
        <v>3345</v>
      </c>
      <c r="O37" s="196">
        <v>49</v>
      </c>
      <c r="P37" s="196">
        <f t="shared" si="6"/>
        <v>3394</v>
      </c>
      <c r="Q37" s="195">
        <f t="shared" si="7"/>
        <v>2.016499705362404</v>
      </c>
    </row>
    <row r="38" spans="1:17" s="187" customFormat="1" ht="18" customHeight="1">
      <c r="A38" s="201" t="s">
        <v>295</v>
      </c>
      <c r="B38" s="200">
        <v>9327</v>
      </c>
      <c r="C38" s="196">
        <v>4</v>
      </c>
      <c r="D38" s="196">
        <f t="shared" si="0"/>
        <v>9331</v>
      </c>
      <c r="E38" s="199">
        <f t="shared" si="1"/>
        <v>0.005776929182314709</v>
      </c>
      <c r="F38" s="197">
        <v>4675</v>
      </c>
      <c r="G38" s="196">
        <v>31</v>
      </c>
      <c r="H38" s="196">
        <f t="shared" si="2"/>
        <v>4706</v>
      </c>
      <c r="I38" s="198">
        <f t="shared" si="3"/>
        <v>0.9827879303017424</v>
      </c>
      <c r="J38" s="197">
        <v>9327</v>
      </c>
      <c r="K38" s="196">
        <v>4</v>
      </c>
      <c r="L38" s="196">
        <f t="shared" si="4"/>
        <v>9331</v>
      </c>
      <c r="M38" s="198">
        <f t="shared" si="5"/>
        <v>0.005776929182314709</v>
      </c>
      <c r="N38" s="197">
        <v>4675</v>
      </c>
      <c r="O38" s="196">
        <v>31</v>
      </c>
      <c r="P38" s="196">
        <f t="shared" si="6"/>
        <v>4706</v>
      </c>
      <c r="Q38" s="195">
        <f t="shared" si="7"/>
        <v>0.9827879303017424</v>
      </c>
    </row>
    <row r="39" spans="1:17" s="187" customFormat="1" ht="18" customHeight="1">
      <c r="A39" s="201" t="s">
        <v>296</v>
      </c>
      <c r="B39" s="200">
        <v>8383</v>
      </c>
      <c r="C39" s="196">
        <v>13</v>
      </c>
      <c r="D39" s="196">
        <f t="shared" si="0"/>
        <v>8396</v>
      </c>
      <c r="E39" s="199">
        <f t="shared" si="1"/>
        <v>0.005198059952278887</v>
      </c>
      <c r="F39" s="197">
        <v>9240</v>
      </c>
      <c r="G39" s="196">
        <v>8</v>
      </c>
      <c r="H39" s="196">
        <f t="shared" si="2"/>
        <v>9248</v>
      </c>
      <c r="I39" s="198">
        <f t="shared" si="3"/>
        <v>-0.09212802768166095</v>
      </c>
      <c r="J39" s="197">
        <v>8383</v>
      </c>
      <c r="K39" s="196">
        <v>13</v>
      </c>
      <c r="L39" s="196">
        <f t="shared" si="4"/>
        <v>8396</v>
      </c>
      <c r="M39" s="198">
        <f t="shared" si="5"/>
        <v>0.005198059952278887</v>
      </c>
      <c r="N39" s="197">
        <v>9240</v>
      </c>
      <c r="O39" s="196">
        <v>8</v>
      </c>
      <c r="P39" s="196">
        <f t="shared" si="6"/>
        <v>9248</v>
      </c>
      <c r="Q39" s="195">
        <f t="shared" si="7"/>
        <v>-0.09212802768166095</v>
      </c>
    </row>
    <row r="40" spans="1:17" s="187" customFormat="1" ht="18" customHeight="1">
      <c r="A40" s="201" t="s">
        <v>297</v>
      </c>
      <c r="B40" s="200">
        <v>7672</v>
      </c>
      <c r="C40" s="196">
        <v>50</v>
      </c>
      <c r="D40" s="196">
        <f t="shared" si="0"/>
        <v>7722</v>
      </c>
      <c r="E40" s="199">
        <f t="shared" si="1"/>
        <v>0.004780778817472317</v>
      </c>
      <c r="F40" s="197">
        <v>8067</v>
      </c>
      <c r="G40" s="196">
        <v>129</v>
      </c>
      <c r="H40" s="196">
        <f t="shared" si="2"/>
        <v>8196</v>
      </c>
      <c r="I40" s="198">
        <f t="shared" si="3"/>
        <v>-0.05783308931185949</v>
      </c>
      <c r="J40" s="197">
        <v>7672</v>
      </c>
      <c r="K40" s="196">
        <v>50</v>
      </c>
      <c r="L40" s="196">
        <f t="shared" si="4"/>
        <v>7722</v>
      </c>
      <c r="M40" s="198">
        <f t="shared" si="5"/>
        <v>0.004780778817472317</v>
      </c>
      <c r="N40" s="197">
        <v>8067</v>
      </c>
      <c r="O40" s="196">
        <v>129</v>
      </c>
      <c r="P40" s="196">
        <f t="shared" si="6"/>
        <v>8196</v>
      </c>
      <c r="Q40" s="195">
        <f t="shared" si="7"/>
        <v>-0.05783308931185949</v>
      </c>
    </row>
    <row r="41" spans="1:17" s="187" customFormat="1" ht="18" customHeight="1">
      <c r="A41" s="201" t="s">
        <v>298</v>
      </c>
      <c r="B41" s="200">
        <v>7086</v>
      </c>
      <c r="C41" s="196">
        <v>26</v>
      </c>
      <c r="D41" s="196">
        <f t="shared" si="0"/>
        <v>7112</v>
      </c>
      <c r="E41" s="199">
        <f t="shared" si="1"/>
        <v>0.004403120817128091</v>
      </c>
      <c r="F41" s="197">
        <v>5281</v>
      </c>
      <c r="G41" s="196">
        <v>29</v>
      </c>
      <c r="H41" s="196">
        <f t="shared" si="2"/>
        <v>5310</v>
      </c>
      <c r="I41" s="198">
        <f t="shared" si="3"/>
        <v>0.33935969868173266</v>
      </c>
      <c r="J41" s="197">
        <v>7086</v>
      </c>
      <c r="K41" s="196">
        <v>26</v>
      </c>
      <c r="L41" s="196">
        <f t="shared" si="4"/>
        <v>7112</v>
      </c>
      <c r="M41" s="198">
        <f t="shared" si="5"/>
        <v>0.004403120817128091</v>
      </c>
      <c r="N41" s="197">
        <v>5281</v>
      </c>
      <c r="O41" s="196">
        <v>29</v>
      </c>
      <c r="P41" s="196">
        <f t="shared" si="6"/>
        <v>5310</v>
      </c>
      <c r="Q41" s="195">
        <f t="shared" si="7"/>
        <v>0.33935969868173266</v>
      </c>
    </row>
    <row r="42" spans="1:17" s="187" customFormat="1" ht="18" customHeight="1">
      <c r="A42" s="201" t="s">
        <v>299</v>
      </c>
      <c r="B42" s="200">
        <v>6555</v>
      </c>
      <c r="C42" s="196">
        <v>0</v>
      </c>
      <c r="D42" s="196">
        <f t="shared" si="0"/>
        <v>6555</v>
      </c>
      <c r="E42" s="199">
        <f t="shared" si="1"/>
        <v>0.0040582757250104936</v>
      </c>
      <c r="F42" s="197">
        <v>5276</v>
      </c>
      <c r="G42" s="196"/>
      <c r="H42" s="196">
        <f t="shared" si="2"/>
        <v>5276</v>
      </c>
      <c r="I42" s="198">
        <f t="shared" si="3"/>
        <v>0.2424184988627749</v>
      </c>
      <c r="J42" s="197">
        <v>6555</v>
      </c>
      <c r="K42" s="196"/>
      <c r="L42" s="196">
        <f t="shared" si="4"/>
        <v>6555</v>
      </c>
      <c r="M42" s="198">
        <f t="shared" si="5"/>
        <v>0.0040582757250104936</v>
      </c>
      <c r="N42" s="197">
        <v>5276</v>
      </c>
      <c r="O42" s="196"/>
      <c r="P42" s="196">
        <f t="shared" si="6"/>
        <v>5276</v>
      </c>
      <c r="Q42" s="195">
        <f t="shared" si="7"/>
        <v>0.2424184988627749</v>
      </c>
    </row>
    <row r="43" spans="1:17" s="187" customFormat="1" ht="18" customHeight="1">
      <c r="A43" s="201" t="s">
        <v>300</v>
      </c>
      <c r="B43" s="200">
        <v>6207</v>
      </c>
      <c r="C43" s="196">
        <v>28</v>
      </c>
      <c r="D43" s="196">
        <f t="shared" si="0"/>
        <v>6235</v>
      </c>
      <c r="E43" s="199">
        <f t="shared" si="1"/>
        <v>0.003860160052698769</v>
      </c>
      <c r="F43" s="197">
        <v>5456</v>
      </c>
      <c r="G43" s="196">
        <v>22</v>
      </c>
      <c r="H43" s="196">
        <f t="shared" si="2"/>
        <v>5478</v>
      </c>
      <c r="I43" s="198">
        <f t="shared" si="3"/>
        <v>0.13818912011683104</v>
      </c>
      <c r="J43" s="197">
        <v>6207</v>
      </c>
      <c r="K43" s="196">
        <v>28</v>
      </c>
      <c r="L43" s="196">
        <f t="shared" si="4"/>
        <v>6235</v>
      </c>
      <c r="M43" s="198">
        <f t="shared" si="5"/>
        <v>0.003860160052698769</v>
      </c>
      <c r="N43" s="197">
        <v>5456</v>
      </c>
      <c r="O43" s="196">
        <v>22</v>
      </c>
      <c r="P43" s="196">
        <f t="shared" si="6"/>
        <v>5478</v>
      </c>
      <c r="Q43" s="195">
        <f t="shared" si="7"/>
        <v>0.13818912011683104</v>
      </c>
    </row>
    <row r="44" spans="1:17" s="187" customFormat="1" ht="18" customHeight="1">
      <c r="A44" s="466" t="s">
        <v>301</v>
      </c>
      <c r="B44" s="467">
        <v>6109</v>
      </c>
      <c r="C44" s="468">
        <v>32</v>
      </c>
      <c r="D44" s="468">
        <f t="shared" si="0"/>
        <v>6141</v>
      </c>
      <c r="E44" s="469">
        <f t="shared" si="1"/>
        <v>0.0038019635739571997</v>
      </c>
      <c r="F44" s="470">
        <v>5381</v>
      </c>
      <c r="G44" s="468">
        <v>36</v>
      </c>
      <c r="H44" s="468">
        <f t="shared" si="2"/>
        <v>5417</v>
      </c>
      <c r="I44" s="471">
        <f t="shared" si="3"/>
        <v>0.13365331364223731</v>
      </c>
      <c r="J44" s="470">
        <v>6109</v>
      </c>
      <c r="K44" s="468">
        <v>32</v>
      </c>
      <c r="L44" s="468">
        <f t="shared" si="4"/>
        <v>6141</v>
      </c>
      <c r="M44" s="471">
        <f t="shared" si="5"/>
        <v>0.0038019635739571997</v>
      </c>
      <c r="N44" s="470">
        <v>5381</v>
      </c>
      <c r="O44" s="468">
        <v>36</v>
      </c>
      <c r="P44" s="468">
        <f t="shared" si="6"/>
        <v>5417</v>
      </c>
      <c r="Q44" s="472">
        <f t="shared" si="7"/>
        <v>0.13365331364223731</v>
      </c>
    </row>
    <row r="45" spans="1:17" s="187" customFormat="1" ht="18" customHeight="1">
      <c r="A45" s="201" t="s">
        <v>302</v>
      </c>
      <c r="B45" s="200">
        <v>5983</v>
      </c>
      <c r="C45" s="196">
        <v>39</v>
      </c>
      <c r="D45" s="196">
        <f t="shared" si="0"/>
        <v>6022</v>
      </c>
      <c r="E45" s="199">
        <f t="shared" si="1"/>
        <v>0.0037282893083162767</v>
      </c>
      <c r="F45" s="197">
        <v>6895</v>
      </c>
      <c r="G45" s="196">
        <v>21</v>
      </c>
      <c r="H45" s="196">
        <f t="shared" si="2"/>
        <v>6916</v>
      </c>
      <c r="I45" s="198">
        <f t="shared" si="3"/>
        <v>-0.12926547137073452</v>
      </c>
      <c r="J45" s="197">
        <v>5983</v>
      </c>
      <c r="K45" s="196">
        <v>39</v>
      </c>
      <c r="L45" s="196">
        <f t="shared" si="4"/>
        <v>6022</v>
      </c>
      <c r="M45" s="198">
        <f t="shared" si="5"/>
        <v>0.0037282893083162767</v>
      </c>
      <c r="N45" s="197">
        <v>6895</v>
      </c>
      <c r="O45" s="196">
        <v>21</v>
      </c>
      <c r="P45" s="196">
        <f t="shared" si="6"/>
        <v>6916</v>
      </c>
      <c r="Q45" s="195">
        <f t="shared" si="7"/>
        <v>-0.12926547137073452</v>
      </c>
    </row>
    <row r="46" spans="1:17" s="187" customFormat="1" ht="18" customHeight="1">
      <c r="A46" s="201" t="s">
        <v>303</v>
      </c>
      <c r="B46" s="200">
        <v>5831</v>
      </c>
      <c r="C46" s="196">
        <v>95</v>
      </c>
      <c r="D46" s="196">
        <f t="shared" si="0"/>
        <v>5926</v>
      </c>
      <c r="E46" s="199">
        <f t="shared" si="1"/>
        <v>0.0036688546066227594</v>
      </c>
      <c r="F46" s="197">
        <v>6084</v>
      </c>
      <c r="G46" s="196">
        <v>100</v>
      </c>
      <c r="H46" s="196">
        <f t="shared" si="2"/>
        <v>6184</v>
      </c>
      <c r="I46" s="198">
        <f t="shared" si="3"/>
        <v>-0.041720569210866754</v>
      </c>
      <c r="J46" s="197">
        <v>5831</v>
      </c>
      <c r="K46" s="196">
        <v>95</v>
      </c>
      <c r="L46" s="196">
        <f t="shared" si="4"/>
        <v>5926</v>
      </c>
      <c r="M46" s="198">
        <f t="shared" si="5"/>
        <v>0.0036688546066227594</v>
      </c>
      <c r="N46" s="197">
        <v>6084</v>
      </c>
      <c r="O46" s="196">
        <v>100</v>
      </c>
      <c r="P46" s="196">
        <f t="shared" si="6"/>
        <v>6184</v>
      </c>
      <c r="Q46" s="195">
        <f t="shared" si="7"/>
        <v>-0.041720569210866754</v>
      </c>
    </row>
    <row r="47" spans="1:17" s="187" customFormat="1" ht="18" customHeight="1">
      <c r="A47" s="201" t="s">
        <v>304</v>
      </c>
      <c r="B47" s="200">
        <v>5385</v>
      </c>
      <c r="C47" s="196">
        <v>3</v>
      </c>
      <c r="D47" s="196">
        <f t="shared" si="0"/>
        <v>5388</v>
      </c>
      <c r="E47" s="199">
        <f t="shared" si="1"/>
        <v>0.0033357726325486713</v>
      </c>
      <c r="F47" s="197">
        <v>5993</v>
      </c>
      <c r="G47" s="196">
        <v>27</v>
      </c>
      <c r="H47" s="196">
        <f t="shared" si="2"/>
        <v>6020</v>
      </c>
      <c r="I47" s="198">
        <f t="shared" si="3"/>
        <v>-0.10498338870431889</v>
      </c>
      <c r="J47" s="197">
        <v>5385</v>
      </c>
      <c r="K47" s="196">
        <v>3</v>
      </c>
      <c r="L47" s="196">
        <f t="shared" si="4"/>
        <v>5388</v>
      </c>
      <c r="M47" s="198">
        <f t="shared" si="5"/>
        <v>0.0033357726325486713</v>
      </c>
      <c r="N47" s="197">
        <v>5993</v>
      </c>
      <c r="O47" s="196">
        <v>27</v>
      </c>
      <c r="P47" s="196">
        <f t="shared" si="6"/>
        <v>6020</v>
      </c>
      <c r="Q47" s="195">
        <f t="shared" si="7"/>
        <v>-0.10498338870431889</v>
      </c>
    </row>
    <row r="48" spans="1:17" s="187" customFormat="1" ht="18" customHeight="1">
      <c r="A48" s="201" t="s">
        <v>305</v>
      </c>
      <c r="B48" s="200">
        <v>5007</v>
      </c>
      <c r="C48" s="196">
        <v>9</v>
      </c>
      <c r="D48" s="196">
        <f t="shared" si="0"/>
        <v>5016</v>
      </c>
      <c r="E48" s="199">
        <f t="shared" si="1"/>
        <v>0.003105463163486291</v>
      </c>
      <c r="F48" s="197">
        <v>4312</v>
      </c>
      <c r="G48" s="196">
        <v>6</v>
      </c>
      <c r="H48" s="196">
        <f t="shared" si="2"/>
        <v>4318</v>
      </c>
      <c r="I48" s="198">
        <f t="shared" si="3"/>
        <v>0.16164891153311722</v>
      </c>
      <c r="J48" s="197">
        <v>5007</v>
      </c>
      <c r="K48" s="196">
        <v>9</v>
      </c>
      <c r="L48" s="196">
        <f t="shared" si="4"/>
        <v>5016</v>
      </c>
      <c r="M48" s="198">
        <f t="shared" si="5"/>
        <v>0.003105463163486291</v>
      </c>
      <c r="N48" s="197">
        <v>4312</v>
      </c>
      <c r="O48" s="196">
        <v>6</v>
      </c>
      <c r="P48" s="196">
        <f t="shared" si="6"/>
        <v>4318</v>
      </c>
      <c r="Q48" s="195">
        <f t="shared" si="7"/>
        <v>0.16164891153311722</v>
      </c>
    </row>
    <row r="49" spans="1:17" s="187" customFormat="1" ht="18" customHeight="1">
      <c r="A49" s="466" t="s">
        <v>306</v>
      </c>
      <c r="B49" s="467">
        <v>2996</v>
      </c>
      <c r="C49" s="468">
        <v>1958</v>
      </c>
      <c r="D49" s="468">
        <f t="shared" si="0"/>
        <v>4954</v>
      </c>
      <c r="E49" s="469">
        <f t="shared" si="1"/>
        <v>0.003067078251975894</v>
      </c>
      <c r="F49" s="470">
        <v>1978</v>
      </c>
      <c r="G49" s="468">
        <v>3718</v>
      </c>
      <c r="H49" s="468">
        <f t="shared" si="2"/>
        <v>5696</v>
      </c>
      <c r="I49" s="471">
        <f t="shared" si="3"/>
        <v>-0.1302668539325843</v>
      </c>
      <c r="J49" s="470">
        <v>2996</v>
      </c>
      <c r="K49" s="468">
        <v>1958</v>
      </c>
      <c r="L49" s="468">
        <f t="shared" si="4"/>
        <v>4954</v>
      </c>
      <c r="M49" s="471">
        <f t="shared" si="5"/>
        <v>0.003067078251975894</v>
      </c>
      <c r="N49" s="470">
        <v>1978</v>
      </c>
      <c r="O49" s="468">
        <v>3718</v>
      </c>
      <c r="P49" s="468">
        <f t="shared" si="6"/>
        <v>5696</v>
      </c>
      <c r="Q49" s="472">
        <f t="shared" si="7"/>
        <v>-0.1302668539325843</v>
      </c>
    </row>
    <row r="50" spans="1:17" s="187" customFormat="1" ht="18" customHeight="1">
      <c r="A50" s="201" t="s">
        <v>307</v>
      </c>
      <c r="B50" s="200">
        <v>4836</v>
      </c>
      <c r="C50" s="196">
        <v>30</v>
      </c>
      <c r="D50" s="196">
        <f t="shared" si="0"/>
        <v>4866</v>
      </c>
      <c r="E50" s="199">
        <f t="shared" si="1"/>
        <v>0.00301259644209017</v>
      </c>
      <c r="F50" s="197">
        <v>5051</v>
      </c>
      <c r="G50" s="196">
        <v>23</v>
      </c>
      <c r="H50" s="196">
        <f t="shared" si="2"/>
        <v>5074</v>
      </c>
      <c r="I50" s="198">
        <f t="shared" si="3"/>
        <v>-0.0409932991722507</v>
      </c>
      <c r="J50" s="197">
        <v>4836</v>
      </c>
      <c r="K50" s="196">
        <v>30</v>
      </c>
      <c r="L50" s="196">
        <f t="shared" si="4"/>
        <v>4866</v>
      </c>
      <c r="M50" s="198">
        <f t="shared" si="5"/>
        <v>0.00301259644209017</v>
      </c>
      <c r="N50" s="197">
        <v>5051</v>
      </c>
      <c r="O50" s="196">
        <v>23</v>
      </c>
      <c r="P50" s="196">
        <f t="shared" si="6"/>
        <v>5074</v>
      </c>
      <c r="Q50" s="195">
        <f t="shared" si="7"/>
        <v>-0.0409932991722507</v>
      </c>
    </row>
    <row r="51" spans="1:17" s="187" customFormat="1" ht="18" customHeight="1">
      <c r="A51" s="201" t="s">
        <v>308</v>
      </c>
      <c r="B51" s="200">
        <v>4469</v>
      </c>
      <c r="C51" s="196">
        <v>53</v>
      </c>
      <c r="D51" s="196">
        <f t="shared" si="0"/>
        <v>4522</v>
      </c>
      <c r="E51" s="199">
        <f t="shared" si="1"/>
        <v>0.0027996220943550653</v>
      </c>
      <c r="F51" s="197">
        <v>4277</v>
      </c>
      <c r="G51" s="196">
        <v>136</v>
      </c>
      <c r="H51" s="196">
        <f t="shared" si="2"/>
        <v>4413</v>
      </c>
      <c r="I51" s="198">
        <f t="shared" si="3"/>
        <v>0.024699750736460357</v>
      </c>
      <c r="J51" s="197">
        <v>4469</v>
      </c>
      <c r="K51" s="196">
        <v>53</v>
      </c>
      <c r="L51" s="196">
        <f t="shared" si="4"/>
        <v>4522</v>
      </c>
      <c r="M51" s="198">
        <f t="shared" si="5"/>
        <v>0.0027996220943550653</v>
      </c>
      <c r="N51" s="197">
        <v>4277</v>
      </c>
      <c r="O51" s="196">
        <v>136</v>
      </c>
      <c r="P51" s="196">
        <f t="shared" si="6"/>
        <v>4413</v>
      </c>
      <c r="Q51" s="195">
        <f t="shared" si="7"/>
        <v>0.024699750736460357</v>
      </c>
    </row>
    <row r="52" spans="1:17" s="187" customFormat="1" ht="18" customHeight="1">
      <c r="A52" s="201" t="s">
        <v>309</v>
      </c>
      <c r="B52" s="200">
        <v>1408</v>
      </c>
      <c r="C52" s="196">
        <v>2269</v>
      </c>
      <c r="D52" s="196">
        <f t="shared" si="0"/>
        <v>3677</v>
      </c>
      <c r="E52" s="199">
        <f t="shared" si="1"/>
        <v>0.0022764728971569163</v>
      </c>
      <c r="F52" s="197">
        <v>1130</v>
      </c>
      <c r="G52" s="196">
        <v>2429</v>
      </c>
      <c r="H52" s="196">
        <f t="shared" si="2"/>
        <v>3559</v>
      </c>
      <c r="I52" s="198">
        <f t="shared" si="3"/>
        <v>0.033155380724922745</v>
      </c>
      <c r="J52" s="197">
        <v>1408</v>
      </c>
      <c r="K52" s="196">
        <v>2269</v>
      </c>
      <c r="L52" s="196">
        <f t="shared" si="4"/>
        <v>3677</v>
      </c>
      <c r="M52" s="198">
        <f t="shared" si="5"/>
        <v>0.0022764728971569163</v>
      </c>
      <c r="N52" s="197">
        <v>1130</v>
      </c>
      <c r="O52" s="196">
        <v>2429</v>
      </c>
      <c r="P52" s="196">
        <f t="shared" si="6"/>
        <v>3559</v>
      </c>
      <c r="Q52" s="195">
        <f t="shared" si="7"/>
        <v>0.033155380724922745</v>
      </c>
    </row>
    <row r="53" spans="1:17" s="187" customFormat="1" ht="18" customHeight="1">
      <c r="A53" s="201" t="s">
        <v>310</v>
      </c>
      <c r="B53" s="200">
        <v>1782</v>
      </c>
      <c r="C53" s="196">
        <v>1597</v>
      </c>
      <c r="D53" s="196">
        <f t="shared" si="0"/>
        <v>3379</v>
      </c>
      <c r="E53" s="199">
        <f t="shared" si="1"/>
        <v>0.002091977677316622</v>
      </c>
      <c r="F53" s="197">
        <v>1620</v>
      </c>
      <c r="G53" s="196">
        <v>2003</v>
      </c>
      <c r="H53" s="196">
        <f t="shared" si="2"/>
        <v>3623</v>
      </c>
      <c r="I53" s="198">
        <f t="shared" si="3"/>
        <v>-0.06734750207010765</v>
      </c>
      <c r="J53" s="197">
        <v>1782</v>
      </c>
      <c r="K53" s="196">
        <v>1597</v>
      </c>
      <c r="L53" s="196">
        <f t="shared" si="4"/>
        <v>3379</v>
      </c>
      <c r="M53" s="198">
        <f t="shared" si="5"/>
        <v>0.002091977677316622</v>
      </c>
      <c r="N53" s="197">
        <v>1620</v>
      </c>
      <c r="O53" s="196">
        <v>2003</v>
      </c>
      <c r="P53" s="196">
        <f t="shared" si="6"/>
        <v>3623</v>
      </c>
      <c r="Q53" s="195">
        <f t="shared" si="7"/>
        <v>-0.06734750207010765</v>
      </c>
    </row>
    <row r="54" spans="1:17" s="187" customFormat="1" ht="18" customHeight="1" thickBot="1">
      <c r="A54" s="194" t="s">
        <v>311</v>
      </c>
      <c r="B54" s="193">
        <v>174003</v>
      </c>
      <c r="C54" s="189">
        <v>37858</v>
      </c>
      <c r="D54" s="189">
        <f t="shared" si="0"/>
        <v>211861</v>
      </c>
      <c r="E54" s="192">
        <f t="shared" si="1"/>
        <v>0.13116557641135748</v>
      </c>
      <c r="F54" s="190">
        <v>145528</v>
      </c>
      <c r="G54" s="189">
        <v>34538</v>
      </c>
      <c r="H54" s="189">
        <f t="shared" si="2"/>
        <v>180066</v>
      </c>
      <c r="I54" s="191">
        <f t="shared" si="3"/>
        <v>0.17657414503570923</v>
      </c>
      <c r="J54" s="190">
        <v>174003</v>
      </c>
      <c r="K54" s="189">
        <v>37858</v>
      </c>
      <c r="L54" s="189">
        <f t="shared" si="4"/>
        <v>211861</v>
      </c>
      <c r="M54" s="191">
        <f t="shared" si="5"/>
        <v>0.13116557641135748</v>
      </c>
      <c r="N54" s="190">
        <v>145528</v>
      </c>
      <c r="O54" s="189">
        <v>34538</v>
      </c>
      <c r="P54" s="189">
        <f t="shared" si="6"/>
        <v>180066</v>
      </c>
      <c r="Q54" s="188">
        <f t="shared" si="7"/>
        <v>0.17657414503570923</v>
      </c>
    </row>
    <row r="55" ht="15" thickTop="1">
      <c r="A55" s="121" t="s">
        <v>49</v>
      </c>
    </row>
    <row r="56" ht="14.25" customHeight="1">
      <c r="A56" s="94" t="s">
        <v>48</v>
      </c>
    </row>
  </sheetData>
  <sheetProtection/>
  <mergeCells count="14"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</mergeCells>
  <conditionalFormatting sqref="Q55:Q65536 I55:I65536 I3 Q3">
    <cfRule type="cellIs" priority="2" dxfId="91" operator="lessThan" stopIfTrue="1">
      <formula>0</formula>
    </cfRule>
  </conditionalFormatting>
  <conditionalFormatting sqref="Q8:Q54 I8:I54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Enero  2013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2013-03-12T21:01:59Z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AEVVZYF6TF2M-634-503</vt:lpwstr>
  </property>
  <property fmtid="{D5CDD505-2E9C-101B-9397-08002B2CF9AE}" pid="3" name="_dlc_DocIdItemGuid">
    <vt:lpwstr>46accc16-8ea6-4103-8303-a9a0177703f4</vt:lpwstr>
  </property>
  <property fmtid="{D5CDD505-2E9C-101B-9397-08002B2CF9AE}" pid="4" name="_dlc_DocIdUrl">
    <vt:lpwstr>http://www.aerocivil.gov.co/AAeronautica/Estadisticas/TAereo/EOperacionales/BolPubAnte/_layouts/DocIdRedir.aspx?ID=AEVVZYF6TF2M-634-503, AEVVZYF6TF2M-634-503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118.000000000000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2013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